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lmanacs - Stock\2022 STA\"/>
    </mc:Choice>
  </mc:AlternateContent>
  <xr:revisionPtr revIDLastSave="0" documentId="13_ncr:1_{3C1047A6-7B39-45FB-A03B-DFA4AD87B78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183 &amp; 196 - 6x9" sheetId="1" r:id="rId1"/>
    <sheet name="p183 &amp; 196 - 8.5x11" sheetId="2" r:id="rId2"/>
    <sheet name="p184 &amp; 185 - 6x9" sheetId="3" r:id="rId3"/>
    <sheet name="HIRSCH INTERNAL Portfolio Sheet" sheetId="4" r:id="rId4"/>
    <sheet name="HIRSCH Weekly Indicator Sheet" sheetId="5" r:id="rId5"/>
  </sheets>
  <definedNames>
    <definedName name="_xlnm.Print_Area" localSheetId="0">'p183 &amp; 196 - 6x9'!$A$1:$O$31</definedName>
    <definedName name="_xlnm.Print_Area" localSheetId="1">'p183 &amp; 196 - 8.5x11'!$A$1:$N$41</definedName>
    <definedName name="_xlnm.Print_Area" localSheetId="2">'p184 &amp; 185 - 6x9'!$A$1:$G$31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5" l="1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K3" i="4" l="1"/>
  <c r="K4" i="4"/>
  <c r="G4" i="4"/>
  <c r="G3" i="4"/>
  <c r="N4" i="4"/>
  <c r="N3" i="4"/>
  <c r="L3" i="4" l="1"/>
  <c r="L4" i="4"/>
  <c r="M3" i="4"/>
  <c r="M4" i="4"/>
  <c r="M8" i="4" s="1"/>
  <c r="O4" i="4"/>
  <c r="O3" i="4"/>
  <c r="O8" i="4" s="1"/>
  <c r="L8" i="4" l="1"/>
</calcChain>
</file>

<file path=xl/sharedStrings.xml><?xml version="1.0" encoding="utf-8"?>
<sst xmlns="http://schemas.openxmlformats.org/spreadsheetml/2006/main" count="135" uniqueCount="68">
  <si>
    <t>DATE</t>
  </si>
  <si>
    <t>NO. OF</t>
  </si>
  <si>
    <t>TOTAL</t>
  </si>
  <si>
    <t>PAPER</t>
  </si>
  <si>
    <t>ACQUIRED</t>
  </si>
  <si>
    <t>SHARES</t>
  </si>
  <si>
    <t>SECURITY</t>
  </si>
  <si>
    <t>PRICE</t>
  </si>
  <si>
    <t>COST</t>
  </si>
  <si>
    <t>PROFITS</t>
  </si>
  <si>
    <t>LOSSES</t>
  </si>
  <si>
    <t>ADDITIONAL PURCHASES</t>
  </si>
  <si>
    <t>REASON FOR PURCHASE</t>
  </si>
  <si>
    <t>PRIME OBJECTIVE, ETC.</t>
  </si>
  <si>
    <t>Ticker</t>
  </si>
  <si>
    <t>Security</t>
  </si>
  <si>
    <t>Trade Date</t>
  </si>
  <si>
    <t>Quantity</t>
  </si>
  <si>
    <t>Price</t>
  </si>
  <si>
    <t>Fees</t>
  </si>
  <si>
    <t>Amount</t>
  </si>
  <si>
    <t>Date Sold</t>
  </si>
  <si>
    <t>Loss</t>
  </si>
  <si>
    <t>Gain</t>
  </si>
  <si>
    <t>Days Held</t>
  </si>
  <si>
    <t>% Change</t>
  </si>
  <si>
    <t>PORTFOLIO - Securities</t>
  </si>
  <si>
    <t>XYZ</t>
  </si>
  <si>
    <t>XYZ Company</t>
  </si>
  <si>
    <t>ABC</t>
  </si>
  <si>
    <t>ABC Holdings</t>
  </si>
  <si>
    <t>TOTALS:</t>
  </si>
  <si>
    <t>Avergage:</t>
  </si>
  <si>
    <t>Barron's</t>
  </si>
  <si>
    <t>St Louis FRB</t>
  </si>
  <si>
    <t>Net</t>
  </si>
  <si>
    <t>%</t>
  </si>
  <si>
    <t>NYSE</t>
  </si>
  <si>
    <t>CBOE</t>
  </si>
  <si>
    <t>90-Day</t>
  </si>
  <si>
    <t>Week %</t>
  </si>
  <si>
    <t>Change</t>
  </si>
  <si>
    <t>New</t>
  </si>
  <si>
    <t>Put/Call</t>
  </si>
  <si>
    <t>Treas.</t>
  </si>
  <si>
    <t>Yield</t>
  </si>
  <si>
    <t>Week End</t>
  </si>
  <si>
    <t>DJIA</t>
  </si>
  <si>
    <t>Week</t>
  </si>
  <si>
    <t>On Fri**</t>
  </si>
  <si>
    <t>Next Mon*</t>
  </si>
  <si>
    <t>S&amp;P 500</t>
  </si>
  <si>
    <t>NASDAQ</t>
  </si>
  <si>
    <t>Adv</t>
  </si>
  <si>
    <t>Decl</t>
  </si>
  <si>
    <t>Highs</t>
  </si>
  <si>
    <t>Lows</t>
  </si>
  <si>
    <t>Ratio</t>
  </si>
  <si>
    <t>Rate</t>
  </si>
  <si>
    <t>A/D</t>
  </si>
  <si>
    <t>D/A</t>
  </si>
  <si>
    <t>Spread</t>
  </si>
  <si>
    <t>* On Monday holidays, the following Tuesday is included in the Monday figure</t>
  </si>
  <si>
    <t>** On Friday holidays, the preceding Thursday is included in the Friday figure</t>
  </si>
  <si>
    <t>Bold  Red = Down Friday, Down Monday</t>
  </si>
  <si>
    <t>30-Year</t>
  </si>
  <si>
    <t>PORFOLIO AT START OF 2022</t>
  </si>
  <si>
    <t>PORFOLIO AT END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</si>
</sst>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;@"/>
    <numFmt numFmtId="165" formatCode="&quot;$&quot;#,##0.00"/>
    <numFmt numFmtId="166" formatCode="&quot;$&quot;#,##0.00;[Red]\–\ &quot;$&quot;#,##0.00"/>
    <numFmt numFmtId="167" formatCode="0.0%;[Red]\–\ 0.0%"/>
    <numFmt numFmtId="168" formatCode="0.00%;[Red]\—\ 0.00%"/>
    <numFmt numFmtId="169" formatCode="\+\ #,##0.00;[Red]\–\ #,##0.00"/>
    <numFmt numFmtId="170" formatCode="0.0%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8"/>
      <name val="Arial Narrow"/>
      <family val="2"/>
    </font>
    <font>
      <b/>
      <sz val="16"/>
      <name val="Arial Narrow"/>
      <family val="2"/>
    </font>
    <font>
      <b/>
      <sz val="6"/>
      <name val="Arial Narrow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</font>
    <font>
      <u/>
      <sz val="8"/>
      <color indexed="12"/>
      <name val="Arial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 Unicode MS"/>
    </font>
    <font>
      <sz val="8"/>
      <name val="Arial Unicode MS"/>
      <family val="2"/>
    </font>
    <font>
      <b/>
      <i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64" fontId="8" fillId="0" borderId="0" xfId="0" applyNumberFormat="1" applyFont="1"/>
    <xf numFmtId="165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67" fontId="8" fillId="0" borderId="0" xfId="2" applyNumberFormat="1" applyFont="1"/>
    <xf numFmtId="0" fontId="8" fillId="0" borderId="0" xfId="0" applyFont="1" applyFill="1"/>
    <xf numFmtId="0" fontId="8" fillId="0" borderId="0" xfId="0" applyFont="1" applyFill="1" applyAlignment="1">
      <alignment wrapText="1"/>
    </xf>
    <xf numFmtId="164" fontId="8" fillId="0" borderId="0" xfId="0" applyNumberFormat="1" applyFont="1" applyFill="1"/>
    <xf numFmtId="165" fontId="8" fillId="0" borderId="0" xfId="0" applyNumberFormat="1" applyFont="1" applyFill="1"/>
    <xf numFmtId="166" fontId="8" fillId="0" borderId="0" xfId="0" applyNumberFormat="1" applyFont="1" applyFill="1"/>
    <xf numFmtId="1" fontId="8" fillId="0" borderId="0" xfId="0" applyNumberFormat="1" applyFont="1" applyFill="1"/>
    <xf numFmtId="165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right"/>
    </xf>
    <xf numFmtId="167" fontId="9" fillId="0" borderId="0" xfId="0" applyNumberFormat="1" applyFont="1"/>
    <xf numFmtId="14" fontId="8" fillId="0" borderId="0" xfId="0" applyNumberFormat="1" applyFont="1" applyFill="1" applyAlignment="1"/>
    <xf numFmtId="0" fontId="2" fillId="0" borderId="0" xfId="0" applyFont="1"/>
    <xf numFmtId="2" fontId="2" fillId="0" borderId="0" xfId="0" applyNumberFormat="1" applyFont="1" applyFill="1"/>
    <xf numFmtId="168" fontId="2" fillId="0" borderId="0" xfId="0" applyNumberFormat="1" applyFont="1" applyFill="1"/>
    <xf numFmtId="0" fontId="2" fillId="0" borderId="0" xfId="0" applyFont="1" applyFill="1"/>
    <xf numFmtId="0" fontId="9" fillId="0" borderId="0" xfId="0" applyFont="1"/>
    <xf numFmtId="2" fontId="9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2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5" fontId="2" fillId="0" borderId="0" xfId="0" applyNumberFormat="1" applyFont="1" applyFill="1" applyAlignment="1"/>
    <xf numFmtId="2" fontId="13" fillId="0" borderId="0" xfId="0" applyNumberFormat="1" applyFont="1" applyAlignment="1">
      <alignment horizontal="right" wrapText="1"/>
    </xf>
    <xf numFmtId="2" fontId="2" fillId="0" borderId="0" xfId="0" applyNumberFormat="1" applyFont="1" applyAlignment="1"/>
    <xf numFmtId="2" fontId="8" fillId="0" borderId="0" xfId="0" applyNumberFormat="1" applyFont="1" applyFill="1"/>
    <xf numFmtId="2" fontId="2" fillId="0" borderId="0" xfId="0" applyNumberFormat="1" applyFont="1"/>
    <xf numFmtId="169" fontId="2" fillId="0" borderId="0" xfId="0" applyNumberFormat="1" applyFont="1"/>
    <xf numFmtId="2" fontId="15" fillId="0" borderId="0" xfId="0" applyNumberFormat="1" applyFont="1" applyFill="1"/>
    <xf numFmtId="0" fontId="14" fillId="0" borderId="0" xfId="0" applyFont="1"/>
    <xf numFmtId="0" fontId="16" fillId="0" borderId="0" xfId="0" applyFont="1" applyFill="1"/>
    <xf numFmtId="14" fontId="15" fillId="0" borderId="0" xfId="0" applyNumberFormat="1" applyFont="1" applyFill="1"/>
    <xf numFmtId="164" fontId="2" fillId="0" borderId="0" xfId="0" applyNumberFormat="1" applyFont="1" applyFill="1"/>
    <xf numFmtId="14" fontId="2" fillId="0" borderId="0" xfId="0" applyNumberFormat="1" applyFont="1"/>
    <xf numFmtId="10" fontId="2" fillId="0" borderId="0" xfId="0" applyNumberFormat="1" applyFont="1"/>
    <xf numFmtId="17" fontId="2" fillId="0" borderId="0" xfId="0" applyNumberFormat="1" applyFont="1"/>
    <xf numFmtId="10" fontId="2" fillId="0" borderId="0" xfId="2" applyNumberFormat="1" applyFont="1"/>
    <xf numFmtId="170" fontId="2" fillId="0" borderId="0" xfId="2" applyNumberFormat="1" applyFont="1" applyFill="1"/>
    <xf numFmtId="4" fontId="2" fillId="0" borderId="0" xfId="0" applyNumberFormat="1" applyFont="1"/>
    <xf numFmtId="15" fontId="17" fillId="0" borderId="0" xfId="0" applyNumberFormat="1" applyFont="1" applyFill="1" applyAlignment="1"/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/>
    <xf numFmtId="15" fontId="8" fillId="0" borderId="0" xfId="0" applyNumberFormat="1" applyFont="1" applyFill="1" applyAlignment="1"/>
    <xf numFmtId="169" fontId="8" fillId="0" borderId="0" xfId="0" applyNumberFormat="1" applyFont="1" applyFill="1" applyAlignment="1"/>
    <xf numFmtId="2" fontId="8" fillId="0" borderId="0" xfId="0" applyNumberFormat="1" applyFont="1" applyFill="1" applyAlignment="1"/>
    <xf numFmtId="169" fontId="9" fillId="0" borderId="0" xfId="0" applyNumberFormat="1" applyFont="1" applyFill="1" applyAlignment="1"/>
    <xf numFmtId="2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vertical="top" wrapText="1"/>
    </xf>
    <xf numFmtId="168" fontId="8" fillId="0" borderId="0" xfId="2" applyNumberFormat="1" applyFont="1" applyFill="1" applyAlignment="1"/>
    <xf numFmtId="0" fontId="5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red.stlouisfed.org/data/WGS30YR.txt" TargetMode="External"/><Relationship Id="rId1" Type="http://schemas.openxmlformats.org/officeDocument/2006/relationships/hyperlink" Target="http://research.stlouisfed.org/fred2/data/WTB3MS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workbookViewId="0">
      <selection activeCell="A2" sqref="A2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  <col min="8" max="9" width="9.140625" style="6" customWidth="1"/>
  </cols>
  <sheetData>
    <row r="1" spans="1:15" ht="20.25" x14ac:dyDescent="0.3">
      <c r="A1" s="72" t="s">
        <v>66</v>
      </c>
      <c r="B1" s="72"/>
      <c r="C1" s="72"/>
      <c r="D1" s="72"/>
      <c r="E1" s="72"/>
      <c r="F1" s="72"/>
      <c r="G1" s="72"/>
      <c r="I1" s="72" t="s">
        <v>67</v>
      </c>
      <c r="J1" s="72"/>
      <c r="K1" s="72"/>
      <c r="L1" s="72"/>
      <c r="M1" s="72"/>
      <c r="N1" s="72"/>
      <c r="O1" s="72"/>
    </row>
    <row r="2" spans="1:15" x14ac:dyDescent="0.2">
      <c r="I2"/>
    </row>
    <row r="3" spans="1:15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4" t="s">
        <v>3</v>
      </c>
      <c r="G3" s="4" t="s">
        <v>3</v>
      </c>
      <c r="I3" s="4" t="s">
        <v>0</v>
      </c>
      <c r="J3" s="4" t="s">
        <v>1</v>
      </c>
      <c r="K3" s="73" t="s">
        <v>6</v>
      </c>
      <c r="L3" s="73" t="s">
        <v>7</v>
      </c>
      <c r="M3" s="4" t="s">
        <v>2</v>
      </c>
      <c r="N3" s="4" t="s">
        <v>3</v>
      </c>
      <c r="O3" s="4" t="s">
        <v>3</v>
      </c>
    </row>
    <row r="4" spans="1:15" x14ac:dyDescent="0.2">
      <c r="A4" s="5" t="s">
        <v>4</v>
      </c>
      <c r="B4" s="5" t="s">
        <v>5</v>
      </c>
      <c r="C4" s="74"/>
      <c r="D4" s="74"/>
      <c r="E4" s="5" t="s">
        <v>8</v>
      </c>
      <c r="F4" s="5" t="s">
        <v>9</v>
      </c>
      <c r="G4" s="5" t="s">
        <v>10</v>
      </c>
      <c r="I4" s="5" t="s">
        <v>4</v>
      </c>
      <c r="J4" s="5" t="s">
        <v>5</v>
      </c>
      <c r="K4" s="74"/>
      <c r="L4" s="74"/>
      <c r="M4" s="5" t="s">
        <v>8</v>
      </c>
      <c r="N4" s="5" t="s">
        <v>9</v>
      </c>
      <c r="O4" s="5" t="s">
        <v>10</v>
      </c>
    </row>
    <row r="5" spans="1:15" ht="18.95" customHeight="1" x14ac:dyDescent="0.2">
      <c r="A5" s="1"/>
      <c r="B5" s="1"/>
      <c r="C5" s="1"/>
      <c r="D5" s="1"/>
      <c r="E5" s="3"/>
      <c r="F5" s="3"/>
      <c r="G5" s="3"/>
      <c r="I5" s="1"/>
      <c r="J5" s="1"/>
      <c r="K5" s="1"/>
      <c r="L5" s="1"/>
      <c r="M5" s="3"/>
      <c r="N5" s="3"/>
      <c r="O5" s="3"/>
    </row>
    <row r="6" spans="1:15" ht="18.95" customHeight="1" x14ac:dyDescent="0.2">
      <c r="A6" s="1"/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O6" s="1"/>
    </row>
    <row r="7" spans="1:15" ht="18.95" customHeight="1" x14ac:dyDescent="0.2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</row>
    <row r="8" spans="1:15" ht="18.95" customHeight="1" x14ac:dyDescent="0.2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</row>
    <row r="9" spans="1:15" ht="18.95" customHeight="1" x14ac:dyDescent="0.2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ht="18.95" customHeight="1" x14ac:dyDescent="0.2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15" ht="18.95" customHeight="1" x14ac:dyDescent="0.2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ht="18.95" customHeight="1" x14ac:dyDescent="0.2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</row>
    <row r="13" spans="1:15" ht="18.95" customHeight="1" x14ac:dyDescent="0.2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</row>
    <row r="14" spans="1:15" ht="18.95" customHeight="1" x14ac:dyDescent="0.2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</row>
    <row r="15" spans="1:15" ht="18.95" customHeight="1" x14ac:dyDescent="0.2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1:15" ht="18.95" customHeight="1" x14ac:dyDescent="0.2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</row>
    <row r="17" spans="1:15" ht="18.95" customHeight="1" x14ac:dyDescent="0.2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ht="18.95" customHeight="1" x14ac:dyDescent="0.2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</row>
    <row r="19" spans="1:15" ht="18.95" customHeight="1" x14ac:dyDescent="0.2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</row>
    <row r="20" spans="1:15" ht="18.95" customHeight="1" x14ac:dyDescent="0.2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</row>
    <row r="21" spans="1:15" ht="18.95" customHeight="1" x14ac:dyDescent="0.2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</row>
    <row r="22" spans="1:15" ht="18.95" customHeight="1" x14ac:dyDescent="0.2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</row>
    <row r="23" spans="1:15" ht="18.95" customHeight="1" x14ac:dyDescent="0.2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</row>
    <row r="24" spans="1:15" ht="18.95" customHeight="1" x14ac:dyDescent="0.2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</row>
    <row r="25" spans="1:15" ht="18.95" customHeight="1" x14ac:dyDescent="0.2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  <c r="O25" s="1"/>
    </row>
    <row r="26" spans="1:15" ht="18.95" customHeight="1" x14ac:dyDescent="0.2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</row>
    <row r="27" spans="1:15" ht="18.95" customHeight="1" x14ac:dyDescent="0.2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</row>
    <row r="28" spans="1:15" ht="18.95" customHeight="1" x14ac:dyDescent="0.2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</row>
    <row r="29" spans="1:15" ht="18.95" customHeight="1" x14ac:dyDescent="0.2">
      <c r="A29" s="1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</row>
    <row r="30" spans="1:15" ht="18.95" customHeight="1" x14ac:dyDescent="0.2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</row>
    <row r="31" spans="1:15" ht="18.95" customHeight="1" x14ac:dyDescent="0.2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</row>
    <row r="32" spans="1:15" x14ac:dyDescent="0.2">
      <c r="A32" s="6"/>
      <c r="B32" s="6"/>
      <c r="C32" s="6"/>
      <c r="D32" s="6"/>
      <c r="E32" s="6"/>
      <c r="F32" s="6"/>
      <c r="G32" s="6"/>
      <c r="J32" s="6"/>
      <c r="K32" s="6"/>
      <c r="L32" s="6"/>
      <c r="M32" s="6"/>
      <c r="N32" s="6"/>
      <c r="O32" s="6"/>
    </row>
    <row r="33" spans="1:15" x14ac:dyDescent="0.2">
      <c r="A33" s="7"/>
      <c r="B33" s="6"/>
      <c r="C33" s="6"/>
      <c r="D33" s="6"/>
      <c r="E33" s="6"/>
      <c r="F33" s="6"/>
      <c r="G33" s="6"/>
      <c r="I33" s="7"/>
      <c r="J33" s="6"/>
      <c r="K33" s="6"/>
      <c r="L33" s="6"/>
      <c r="M33" s="6"/>
      <c r="N33" s="6"/>
      <c r="O33" s="6"/>
    </row>
    <row r="34" spans="1:15" x14ac:dyDescent="0.2">
      <c r="A34" s="6"/>
      <c r="B34" s="6"/>
      <c r="C34" s="6"/>
      <c r="D34" s="6"/>
      <c r="E34" s="6"/>
      <c r="F34" s="6"/>
      <c r="G34" s="6"/>
    </row>
    <row r="35" spans="1:15" x14ac:dyDescent="0.2">
      <c r="A35" s="6"/>
      <c r="B35" s="6"/>
      <c r="C35" s="6"/>
      <c r="D35" s="6"/>
      <c r="E35" s="6"/>
      <c r="F35" s="6"/>
      <c r="G35" s="6"/>
    </row>
  </sheetData>
  <mergeCells count="6">
    <mergeCell ref="A1:G1"/>
    <mergeCell ref="C3:C4"/>
    <mergeCell ref="D3:D4"/>
    <mergeCell ref="I1:O1"/>
    <mergeCell ref="K3:K4"/>
    <mergeCell ref="L3:L4"/>
  </mergeCells>
  <phoneticPr fontId="2" type="noConversion"/>
  <pageMargins left="0.3" right="0.3" top="0.3" bottom="0.3" header="0" footer="0"/>
  <pageSetup scale="9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workbookViewId="0">
      <selection activeCell="A2" sqref="A2"/>
    </sheetView>
  </sheetViews>
  <sheetFormatPr defaultRowHeight="12.75" x14ac:dyDescent="0.2"/>
  <cols>
    <col min="1" max="2" width="10.7109375" customWidth="1"/>
    <col min="3" max="3" width="40.7109375" customWidth="1"/>
    <col min="4" max="4" width="8.7109375" customWidth="1"/>
    <col min="5" max="9" width="10.7109375" customWidth="1"/>
    <col min="10" max="10" width="40.7109375" customWidth="1"/>
    <col min="11" max="11" width="8.7109375" customWidth="1"/>
    <col min="12" max="14" width="10.7109375" customWidth="1"/>
  </cols>
  <sheetData>
    <row r="1" spans="1:14" ht="20.25" x14ac:dyDescent="0.3">
      <c r="A1" s="72" t="s">
        <v>66</v>
      </c>
      <c r="B1" s="72"/>
      <c r="C1" s="72"/>
      <c r="D1" s="72"/>
      <c r="E1" s="72"/>
      <c r="F1" s="72"/>
      <c r="G1" s="72"/>
      <c r="H1" s="72" t="s">
        <v>67</v>
      </c>
      <c r="I1" s="72"/>
      <c r="J1" s="72"/>
      <c r="K1" s="72"/>
      <c r="L1" s="72"/>
      <c r="M1" s="72"/>
      <c r="N1" s="72"/>
    </row>
    <row r="3" spans="1:14" ht="13.5" x14ac:dyDescent="0.25">
      <c r="A3" s="2" t="s">
        <v>0</v>
      </c>
      <c r="B3" s="2" t="s">
        <v>1</v>
      </c>
      <c r="C3" s="75" t="s">
        <v>6</v>
      </c>
      <c r="D3" s="75" t="s">
        <v>7</v>
      </c>
      <c r="E3" s="2" t="s">
        <v>2</v>
      </c>
      <c r="F3" s="2" t="s">
        <v>3</v>
      </c>
      <c r="G3" s="2" t="s">
        <v>3</v>
      </c>
      <c r="H3" s="2" t="s">
        <v>0</v>
      </c>
      <c r="I3" s="2" t="s">
        <v>1</v>
      </c>
      <c r="J3" s="75" t="s">
        <v>6</v>
      </c>
      <c r="K3" s="75" t="s">
        <v>7</v>
      </c>
      <c r="L3" s="2" t="s">
        <v>2</v>
      </c>
      <c r="M3" s="2" t="s">
        <v>3</v>
      </c>
      <c r="N3" s="2" t="s">
        <v>3</v>
      </c>
    </row>
    <row r="4" spans="1:14" x14ac:dyDescent="0.2">
      <c r="A4" s="8" t="s">
        <v>4</v>
      </c>
      <c r="B4" s="8" t="s">
        <v>5</v>
      </c>
      <c r="C4" s="76"/>
      <c r="D4" s="76"/>
      <c r="E4" s="8" t="s">
        <v>8</v>
      </c>
      <c r="F4" s="8" t="s">
        <v>9</v>
      </c>
      <c r="G4" s="8" t="s">
        <v>10</v>
      </c>
      <c r="H4" s="8" t="s">
        <v>4</v>
      </c>
      <c r="I4" s="8" t="s">
        <v>5</v>
      </c>
      <c r="J4" s="76"/>
      <c r="K4" s="76"/>
      <c r="L4" s="8" t="s">
        <v>8</v>
      </c>
      <c r="M4" s="8" t="s">
        <v>9</v>
      </c>
      <c r="N4" s="8" t="s">
        <v>10</v>
      </c>
    </row>
    <row r="5" spans="1:14" ht="18.95" customHeight="1" x14ac:dyDescent="0.2">
      <c r="A5" s="1"/>
      <c r="B5" s="1"/>
      <c r="C5" s="1"/>
      <c r="D5" s="1"/>
      <c r="E5" s="3"/>
      <c r="F5" s="3"/>
      <c r="G5" s="3"/>
      <c r="H5" s="1"/>
      <c r="I5" s="1"/>
      <c r="J5" s="1"/>
      <c r="K5" s="1"/>
      <c r="L5" s="3"/>
      <c r="M5" s="3"/>
      <c r="N5" s="3"/>
    </row>
    <row r="6" spans="1:14" ht="18.9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9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9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9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9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9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9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9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9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9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9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9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9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9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7"/>
      <c r="H42" s="7"/>
    </row>
  </sheetData>
  <mergeCells count="6">
    <mergeCell ref="A1:G1"/>
    <mergeCell ref="H1:N1"/>
    <mergeCell ref="C3:C4"/>
    <mergeCell ref="D3:D4"/>
    <mergeCell ref="J3:J4"/>
    <mergeCell ref="K3:K4"/>
  </mergeCells>
  <phoneticPr fontId="2" type="noConversion"/>
  <pageMargins left="0.25" right="0.25" top="0.25" bottom="0.25" header="0.5" footer="0.5"/>
  <pageSetup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sqref="A1:G31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</cols>
  <sheetData>
    <row r="1" spans="1:7" ht="20.25" x14ac:dyDescent="0.3">
      <c r="A1" s="72" t="s">
        <v>11</v>
      </c>
      <c r="B1" s="72"/>
      <c r="C1" s="72"/>
      <c r="D1" s="72"/>
      <c r="E1" s="72"/>
      <c r="F1" s="72"/>
      <c r="G1" s="72"/>
    </row>
    <row r="3" spans="1:7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79" t="s">
        <v>12</v>
      </c>
      <c r="G3" s="80"/>
    </row>
    <row r="4" spans="1:7" x14ac:dyDescent="0.2">
      <c r="A4" s="5" t="s">
        <v>4</v>
      </c>
      <c r="B4" s="5" t="s">
        <v>5</v>
      </c>
      <c r="C4" s="74"/>
      <c r="D4" s="74"/>
      <c r="E4" s="5" t="s">
        <v>8</v>
      </c>
      <c r="F4" s="81" t="s">
        <v>13</v>
      </c>
      <c r="G4" s="82"/>
    </row>
    <row r="5" spans="1:7" ht="18.95" customHeight="1" x14ac:dyDescent="0.2">
      <c r="A5" s="1"/>
      <c r="B5" s="1"/>
      <c r="C5" s="1"/>
      <c r="D5" s="1"/>
      <c r="E5" s="3"/>
      <c r="F5" s="77"/>
      <c r="G5" s="78"/>
    </row>
    <row r="6" spans="1:7" ht="18.95" customHeight="1" x14ac:dyDescent="0.2">
      <c r="A6" s="1"/>
      <c r="B6" s="1"/>
      <c r="C6" s="1"/>
      <c r="D6" s="1"/>
      <c r="E6" s="1"/>
      <c r="F6" s="77"/>
      <c r="G6" s="78"/>
    </row>
    <row r="7" spans="1:7" ht="18.95" customHeight="1" x14ac:dyDescent="0.2">
      <c r="A7" s="1"/>
      <c r="B7" s="1"/>
      <c r="C7" s="1"/>
      <c r="D7" s="1"/>
      <c r="E7" s="1"/>
      <c r="F7" s="77"/>
      <c r="G7" s="78"/>
    </row>
    <row r="8" spans="1:7" ht="18.95" customHeight="1" x14ac:dyDescent="0.2">
      <c r="A8" s="1"/>
      <c r="B8" s="1"/>
      <c r="C8" s="1"/>
      <c r="D8" s="1"/>
      <c r="E8" s="1"/>
      <c r="F8" s="77"/>
      <c r="G8" s="78"/>
    </row>
    <row r="9" spans="1:7" ht="18.95" customHeight="1" x14ac:dyDescent="0.2">
      <c r="A9" s="1"/>
      <c r="B9" s="1"/>
      <c r="C9" s="1"/>
      <c r="D9" s="1"/>
      <c r="E9" s="1"/>
      <c r="F9" s="77"/>
      <c r="G9" s="78"/>
    </row>
    <row r="10" spans="1:7" ht="18.95" customHeight="1" x14ac:dyDescent="0.2">
      <c r="A10" s="1"/>
      <c r="B10" s="1"/>
      <c r="C10" s="1"/>
      <c r="D10" s="1"/>
      <c r="E10" s="1"/>
      <c r="F10" s="77"/>
      <c r="G10" s="78"/>
    </row>
    <row r="11" spans="1:7" ht="18.95" customHeight="1" x14ac:dyDescent="0.2">
      <c r="A11" s="1"/>
      <c r="B11" s="1"/>
      <c r="C11" s="1"/>
      <c r="D11" s="1"/>
      <c r="E11" s="1"/>
      <c r="F11" s="77"/>
      <c r="G11" s="78"/>
    </row>
    <row r="12" spans="1:7" ht="18.95" customHeight="1" x14ac:dyDescent="0.2">
      <c r="A12" s="1"/>
      <c r="B12" s="1"/>
      <c r="C12" s="1"/>
      <c r="D12" s="1"/>
      <c r="E12" s="1"/>
      <c r="F12" s="77"/>
      <c r="G12" s="78"/>
    </row>
    <row r="13" spans="1:7" ht="18.95" customHeight="1" x14ac:dyDescent="0.2">
      <c r="A13" s="1"/>
      <c r="B13" s="1"/>
      <c r="C13" s="1"/>
      <c r="D13" s="1"/>
      <c r="E13" s="1"/>
      <c r="F13" s="77"/>
      <c r="G13" s="78"/>
    </row>
    <row r="14" spans="1:7" ht="18.95" customHeight="1" x14ac:dyDescent="0.2">
      <c r="A14" s="1"/>
      <c r="B14" s="1"/>
      <c r="C14" s="1"/>
      <c r="D14" s="1"/>
      <c r="E14" s="1"/>
      <c r="F14" s="77"/>
      <c r="G14" s="78"/>
    </row>
    <row r="15" spans="1:7" ht="18.95" customHeight="1" x14ac:dyDescent="0.2">
      <c r="A15" s="1"/>
      <c r="B15" s="1"/>
      <c r="C15" s="1"/>
      <c r="D15" s="1"/>
      <c r="E15" s="1"/>
      <c r="F15" s="77"/>
      <c r="G15" s="78"/>
    </row>
    <row r="16" spans="1:7" ht="18.95" customHeight="1" x14ac:dyDescent="0.2">
      <c r="A16" s="1"/>
      <c r="B16" s="1"/>
      <c r="C16" s="1"/>
      <c r="D16" s="1"/>
      <c r="E16" s="1"/>
      <c r="F16" s="77"/>
      <c r="G16" s="78"/>
    </row>
    <row r="17" spans="1:7" ht="18.95" customHeight="1" x14ac:dyDescent="0.2">
      <c r="A17" s="1"/>
      <c r="B17" s="1"/>
      <c r="C17" s="1"/>
      <c r="D17" s="1"/>
      <c r="E17" s="1"/>
      <c r="F17" s="77"/>
      <c r="G17" s="78"/>
    </row>
    <row r="18" spans="1:7" ht="18.95" customHeight="1" x14ac:dyDescent="0.2">
      <c r="A18" s="1"/>
      <c r="B18" s="1"/>
      <c r="C18" s="1"/>
      <c r="D18" s="1"/>
      <c r="E18" s="1"/>
      <c r="F18" s="77"/>
      <c r="G18" s="78"/>
    </row>
    <row r="19" spans="1:7" ht="18.95" customHeight="1" x14ac:dyDescent="0.2">
      <c r="A19" s="1"/>
      <c r="B19" s="1"/>
      <c r="C19" s="1"/>
      <c r="D19" s="1"/>
      <c r="E19" s="1"/>
      <c r="F19" s="77"/>
      <c r="G19" s="78"/>
    </row>
    <row r="20" spans="1:7" ht="18.95" customHeight="1" x14ac:dyDescent="0.2">
      <c r="A20" s="1"/>
      <c r="B20" s="1"/>
      <c r="C20" s="1"/>
      <c r="D20" s="1"/>
      <c r="E20" s="1"/>
      <c r="F20" s="77"/>
      <c r="G20" s="78"/>
    </row>
    <row r="21" spans="1:7" ht="18.95" customHeight="1" x14ac:dyDescent="0.2">
      <c r="A21" s="1"/>
      <c r="B21" s="1"/>
      <c r="C21" s="1"/>
      <c r="D21" s="1"/>
      <c r="E21" s="1"/>
      <c r="F21" s="77"/>
      <c r="G21" s="78"/>
    </row>
    <row r="22" spans="1:7" ht="18.95" customHeight="1" x14ac:dyDescent="0.2">
      <c r="A22" s="1"/>
      <c r="B22" s="1"/>
      <c r="C22" s="1"/>
      <c r="D22" s="1"/>
      <c r="E22" s="1"/>
      <c r="F22" s="77"/>
      <c r="G22" s="78"/>
    </row>
    <row r="23" spans="1:7" ht="18.95" customHeight="1" x14ac:dyDescent="0.2">
      <c r="A23" s="1"/>
      <c r="B23" s="1"/>
      <c r="C23" s="1"/>
      <c r="D23" s="1"/>
      <c r="E23" s="1"/>
      <c r="F23" s="77"/>
      <c r="G23" s="78"/>
    </row>
    <row r="24" spans="1:7" ht="18.95" customHeight="1" x14ac:dyDescent="0.2">
      <c r="A24" s="1"/>
      <c r="B24" s="1"/>
      <c r="C24" s="1"/>
      <c r="D24" s="1"/>
      <c r="E24" s="1"/>
      <c r="F24" s="77"/>
      <c r="G24" s="78"/>
    </row>
    <row r="25" spans="1:7" ht="18.95" customHeight="1" x14ac:dyDescent="0.2">
      <c r="A25" s="1"/>
      <c r="B25" s="1"/>
      <c r="C25" s="1"/>
      <c r="D25" s="1"/>
      <c r="E25" s="1"/>
      <c r="F25" s="77"/>
      <c r="G25" s="78"/>
    </row>
    <row r="26" spans="1:7" ht="18.95" customHeight="1" x14ac:dyDescent="0.2">
      <c r="A26" s="1"/>
      <c r="B26" s="1"/>
      <c r="C26" s="1"/>
      <c r="D26" s="1"/>
      <c r="E26" s="1"/>
      <c r="F26" s="77"/>
      <c r="G26" s="78"/>
    </row>
    <row r="27" spans="1:7" ht="18.95" customHeight="1" x14ac:dyDescent="0.2">
      <c r="A27" s="1"/>
      <c r="B27" s="1"/>
      <c r="C27" s="1"/>
      <c r="D27" s="1"/>
      <c r="E27" s="1"/>
      <c r="F27" s="77"/>
      <c r="G27" s="78"/>
    </row>
    <row r="28" spans="1:7" ht="18.95" customHeight="1" x14ac:dyDescent="0.2">
      <c r="A28" s="1"/>
      <c r="B28" s="1"/>
      <c r="C28" s="1"/>
      <c r="D28" s="1"/>
      <c r="E28" s="1"/>
      <c r="F28" s="77"/>
      <c r="G28" s="78"/>
    </row>
    <row r="29" spans="1:7" ht="18.95" customHeight="1" x14ac:dyDescent="0.2">
      <c r="A29" s="1"/>
      <c r="B29" s="1"/>
      <c r="C29" s="1"/>
      <c r="D29" s="1"/>
      <c r="E29" s="1"/>
      <c r="F29" s="77"/>
      <c r="G29" s="78"/>
    </row>
    <row r="30" spans="1:7" ht="18.95" customHeight="1" x14ac:dyDescent="0.2">
      <c r="A30" s="1"/>
      <c r="B30" s="1"/>
      <c r="C30" s="1"/>
      <c r="D30" s="1"/>
      <c r="E30" s="1"/>
      <c r="F30" s="77"/>
      <c r="G30" s="78"/>
    </row>
    <row r="31" spans="1:7" ht="18.95" customHeight="1" x14ac:dyDescent="0.2">
      <c r="A31" s="1"/>
      <c r="B31" s="1"/>
      <c r="C31" s="1"/>
      <c r="D31" s="1"/>
      <c r="E31" s="1"/>
      <c r="F31" s="77"/>
      <c r="G31" s="78"/>
    </row>
    <row r="32" spans="1:7" x14ac:dyDescent="0.2">
      <c r="A32" s="6"/>
      <c r="B32" s="6"/>
      <c r="C32" s="6"/>
      <c r="D32" s="6"/>
      <c r="E32" s="6"/>
      <c r="F32" s="6"/>
      <c r="G32" s="6"/>
    </row>
    <row r="33" spans="1:7" x14ac:dyDescent="0.2">
      <c r="A33" s="7"/>
      <c r="B33" s="6"/>
      <c r="C33" s="6"/>
      <c r="D33" s="6"/>
      <c r="E33" s="6"/>
      <c r="F33" s="6"/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6"/>
      <c r="B35" s="6"/>
      <c r="C35" s="6"/>
      <c r="D35" s="6"/>
      <c r="E35" s="6"/>
      <c r="F35" s="6"/>
      <c r="G35" s="6"/>
    </row>
  </sheetData>
  <mergeCells count="32">
    <mergeCell ref="F11:G11"/>
    <mergeCell ref="A1:G1"/>
    <mergeCell ref="C3:C4"/>
    <mergeCell ref="D3:D4"/>
    <mergeCell ref="F3:G3"/>
    <mergeCell ref="F4:G4"/>
    <mergeCell ref="F5:G5"/>
    <mergeCell ref="F6:G6"/>
    <mergeCell ref="F7:G7"/>
    <mergeCell ref="F8:G8"/>
    <mergeCell ref="F9:G9"/>
    <mergeCell ref="F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4:G24"/>
    <mergeCell ref="F29:G29"/>
    <mergeCell ref="F30:G30"/>
    <mergeCell ref="F31:G31"/>
    <mergeCell ref="F25:G25"/>
    <mergeCell ref="F26:G26"/>
    <mergeCell ref="F27:G27"/>
    <mergeCell ref="F28:G28"/>
  </mergeCells>
  <phoneticPr fontId="2" type="noConversion"/>
  <pageMargins left="0.3" right="0.3" top="0.3" bottom="0.3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"/>
  <sheetViews>
    <sheetView workbookViewId="0">
      <selection activeCell="H5" sqref="H5"/>
    </sheetView>
  </sheetViews>
  <sheetFormatPr defaultColWidth="9.140625" defaultRowHeight="11.25" x14ac:dyDescent="0.2"/>
  <cols>
    <col min="1" max="1" width="6" style="9" bestFit="1" customWidth="1"/>
    <col min="2" max="2" width="20.7109375" style="9" customWidth="1"/>
    <col min="3" max="3" width="9.42578125" style="14" bestFit="1" customWidth="1"/>
    <col min="4" max="4" width="7.42578125" style="9" bestFit="1" customWidth="1"/>
    <col min="5" max="5" width="5.7109375" style="15" bestFit="1" customWidth="1"/>
    <col min="6" max="6" width="6.5703125" style="15" bestFit="1" customWidth="1"/>
    <col min="7" max="7" width="7.85546875" style="15" bestFit="1" customWidth="1"/>
    <col min="8" max="8" width="8.28515625" style="14" bestFit="1" customWidth="1"/>
    <col min="9" max="9" width="7.85546875" style="15" bestFit="1" customWidth="1"/>
    <col min="10" max="10" width="6.5703125" style="15" bestFit="1" customWidth="1"/>
    <col min="11" max="13" width="10.85546875" style="15" bestFit="1" customWidth="1"/>
    <col min="14" max="14" width="9" style="9" bestFit="1" customWidth="1"/>
    <col min="15" max="15" width="8.7109375" style="9" bestFit="1" customWidth="1"/>
    <col min="16" max="16384" width="9.140625" style="9"/>
  </cols>
  <sheetData>
    <row r="1" spans="1:15" ht="15.75" x14ac:dyDescent="0.2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A2" s="10" t="s">
        <v>14</v>
      </c>
      <c r="B2" s="10" t="s">
        <v>15</v>
      </c>
      <c r="C2" s="11" t="s">
        <v>16</v>
      </c>
      <c r="D2" s="10" t="s">
        <v>17</v>
      </c>
      <c r="E2" s="12" t="s">
        <v>18</v>
      </c>
      <c r="F2" s="12" t="s">
        <v>19</v>
      </c>
      <c r="G2" s="12" t="s">
        <v>20</v>
      </c>
      <c r="H2" s="11" t="s">
        <v>21</v>
      </c>
      <c r="I2" s="12" t="s">
        <v>18</v>
      </c>
      <c r="J2" s="12" t="s">
        <v>19</v>
      </c>
      <c r="K2" s="12" t="s">
        <v>20</v>
      </c>
      <c r="L2" s="12" t="s">
        <v>22</v>
      </c>
      <c r="M2" s="12" t="s">
        <v>23</v>
      </c>
      <c r="N2" s="10" t="s">
        <v>24</v>
      </c>
      <c r="O2" s="10" t="s">
        <v>25</v>
      </c>
    </row>
    <row r="3" spans="1:15" x14ac:dyDescent="0.2">
      <c r="A3" s="9" t="s">
        <v>27</v>
      </c>
      <c r="B3" s="13" t="s">
        <v>28</v>
      </c>
      <c r="C3" s="14">
        <v>44135</v>
      </c>
      <c r="D3" s="9">
        <v>500</v>
      </c>
      <c r="E3" s="15">
        <v>10</v>
      </c>
      <c r="F3" s="15">
        <v>100</v>
      </c>
      <c r="G3" s="15">
        <f>D3*E3+F3</f>
        <v>5100</v>
      </c>
      <c r="H3" s="14">
        <v>44316</v>
      </c>
      <c r="I3" s="15">
        <v>20</v>
      </c>
      <c r="J3" s="15">
        <v>100</v>
      </c>
      <c r="K3" s="15">
        <f>D3*I3+J3</f>
        <v>10100</v>
      </c>
      <c r="L3" s="16" t="str">
        <f>IF(K3&lt;G3, K3-G3, "")</f>
        <v/>
      </c>
      <c r="M3" s="16">
        <f>IF(K3&gt;G3, K3-G3, "")</f>
        <v>5000</v>
      </c>
      <c r="N3" s="17">
        <f>H3-C3</f>
        <v>181</v>
      </c>
      <c r="O3" s="18">
        <f>K3/G3-1</f>
        <v>0.98039215686274517</v>
      </c>
    </row>
    <row r="4" spans="1:15" x14ac:dyDescent="0.2">
      <c r="A4" s="9" t="s">
        <v>29</v>
      </c>
      <c r="B4" s="13" t="s">
        <v>30</v>
      </c>
      <c r="C4" s="14">
        <v>44140</v>
      </c>
      <c r="D4" s="9">
        <v>250</v>
      </c>
      <c r="E4" s="15">
        <v>25</v>
      </c>
      <c r="F4" s="15">
        <v>100</v>
      </c>
      <c r="G4" s="15">
        <f>D4*E4+F4</f>
        <v>6350</v>
      </c>
      <c r="H4" s="14">
        <v>44392</v>
      </c>
      <c r="I4" s="15">
        <v>20</v>
      </c>
      <c r="J4" s="15">
        <v>100</v>
      </c>
      <c r="K4" s="15">
        <f>D4*I4+J4</f>
        <v>5100</v>
      </c>
      <c r="L4" s="16">
        <f>IF(K4&lt;G4, K4-G4, "")</f>
        <v>-1250</v>
      </c>
      <c r="M4" s="16" t="str">
        <f>IF(K4&gt;G4, K4-G4, "")</f>
        <v/>
      </c>
      <c r="N4" s="17">
        <f>H4-C4</f>
        <v>252</v>
      </c>
      <c r="O4" s="18">
        <f>K4/G4-1</f>
        <v>-0.19685039370078738</v>
      </c>
    </row>
    <row r="5" spans="1:15" s="19" customFormat="1" x14ac:dyDescent="0.2">
      <c r="B5" s="20"/>
      <c r="C5" s="21"/>
      <c r="E5" s="22"/>
      <c r="F5" s="22"/>
      <c r="G5" s="22"/>
      <c r="H5" s="21"/>
      <c r="I5" s="22"/>
      <c r="J5" s="22"/>
      <c r="K5" s="22"/>
      <c r="L5" s="22"/>
      <c r="M5" s="22"/>
      <c r="N5" s="24"/>
    </row>
    <row r="6" spans="1:15" s="19" customFormat="1" x14ac:dyDescent="0.2">
      <c r="C6" s="21"/>
      <c r="E6" s="22"/>
      <c r="F6" s="22"/>
      <c r="G6" s="22"/>
      <c r="H6" s="21"/>
      <c r="I6" s="22"/>
      <c r="J6" s="22"/>
      <c r="K6" s="22"/>
      <c r="L6" s="23"/>
      <c r="M6" s="23"/>
    </row>
    <row r="7" spans="1:15" s="19" customFormat="1" x14ac:dyDescent="0.2">
      <c r="C7" s="21"/>
      <c r="E7" s="22"/>
      <c r="F7" s="22"/>
      <c r="G7" s="22"/>
      <c r="H7" s="21"/>
      <c r="I7" s="22"/>
      <c r="J7" s="22"/>
      <c r="K7" s="22"/>
      <c r="L7" s="23"/>
      <c r="M7" s="23"/>
    </row>
    <row r="8" spans="1:15" x14ac:dyDescent="0.2">
      <c r="K8" s="25" t="s">
        <v>31</v>
      </c>
      <c r="L8" s="26">
        <f>SUM(L3:L4)</f>
        <v>-1250</v>
      </c>
      <c r="M8" s="26">
        <f>SUM(M3:M4)</f>
        <v>5000</v>
      </c>
      <c r="N8" s="27" t="s">
        <v>32</v>
      </c>
      <c r="O8" s="28">
        <f>AVERAGE(O3:O4)</f>
        <v>0.39177088158097889</v>
      </c>
    </row>
    <row r="10" spans="1:15" x14ac:dyDescent="0.2">
      <c r="E10" s="22"/>
    </row>
  </sheetData>
  <mergeCells count="1">
    <mergeCell ref="A1:O1"/>
  </mergeCells>
  <phoneticPr fontId="2" type="noConversion"/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0"/>
  <sheetViews>
    <sheetView workbookViewId="0">
      <selection activeCell="J29" sqref="J29"/>
    </sheetView>
  </sheetViews>
  <sheetFormatPr defaultColWidth="9.140625" defaultRowHeight="11.25" x14ac:dyDescent="0.2"/>
  <cols>
    <col min="1" max="1" width="8.7109375" style="30" bestFit="1" customWidth="1"/>
    <col min="2" max="2" width="7.42578125" style="49" bestFit="1" customWidth="1"/>
    <col min="3" max="3" width="8.28515625" style="50" bestFit="1" customWidth="1"/>
    <col min="4" max="4" width="7" style="50" bestFit="1" customWidth="1"/>
    <col min="5" max="5" width="8.85546875" style="50" bestFit="1" customWidth="1"/>
    <col min="6" max="6" width="7.140625" style="30" bestFit="1" customWidth="1"/>
    <col min="7" max="9" width="7.42578125" style="30" bestFit="1" customWidth="1"/>
    <col min="10" max="11" width="4.85546875" style="30" bestFit="1" customWidth="1"/>
    <col min="12" max="13" width="5.42578125" style="30" bestFit="1" customWidth="1"/>
    <col min="14" max="14" width="6.85546875" style="31" bestFit="1" customWidth="1"/>
    <col min="15" max="15" width="6" style="33" bestFit="1" customWidth="1"/>
    <col min="16" max="16" width="6.7109375" style="33" bestFit="1" customWidth="1"/>
    <col min="17" max="18" width="4.5703125" style="31" bestFit="1" customWidth="1"/>
    <col min="19" max="19" width="7.42578125" style="32" bestFit="1" customWidth="1"/>
    <col min="20" max="20" width="6.5703125" style="33" bestFit="1" customWidth="1"/>
    <col min="21" max="16384" width="9.140625" style="30"/>
  </cols>
  <sheetData>
    <row r="1" spans="1:20" x14ac:dyDescent="0.2">
      <c r="B1" s="86" t="s">
        <v>33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4" t="s">
        <v>34</v>
      </c>
      <c r="P1" s="85"/>
    </row>
    <row r="2" spans="1:20" s="34" customFormat="1" x14ac:dyDescent="0.2">
      <c r="B2" s="35"/>
      <c r="C2" s="36" t="s">
        <v>35</v>
      </c>
      <c r="D2" s="36" t="s">
        <v>35</v>
      </c>
      <c r="E2" s="36" t="s">
        <v>35</v>
      </c>
      <c r="F2" s="10"/>
      <c r="G2" s="37" t="s">
        <v>36</v>
      </c>
      <c r="H2" s="10"/>
      <c r="I2" s="37" t="s">
        <v>36</v>
      </c>
      <c r="J2" s="10"/>
      <c r="K2" s="10"/>
      <c r="L2" s="10" t="s">
        <v>37</v>
      </c>
      <c r="M2" s="10" t="s">
        <v>37</v>
      </c>
      <c r="N2" s="38" t="s">
        <v>38</v>
      </c>
      <c r="O2" s="39" t="s">
        <v>39</v>
      </c>
      <c r="P2" s="39" t="s">
        <v>65</v>
      </c>
      <c r="Q2" s="40"/>
      <c r="R2" s="40"/>
      <c r="S2" s="41" t="s">
        <v>40</v>
      </c>
      <c r="T2" s="42"/>
    </row>
    <row r="3" spans="1:20" s="34" customFormat="1" x14ac:dyDescent="0.2">
      <c r="B3" s="35"/>
      <c r="C3" s="36" t="s">
        <v>41</v>
      </c>
      <c r="D3" s="36" t="s">
        <v>41</v>
      </c>
      <c r="E3" s="36" t="s">
        <v>41</v>
      </c>
      <c r="F3" s="10"/>
      <c r="G3" s="37" t="s">
        <v>41</v>
      </c>
      <c r="H3" s="10"/>
      <c r="I3" s="37" t="s">
        <v>41</v>
      </c>
      <c r="J3" s="10" t="s">
        <v>37</v>
      </c>
      <c r="K3" s="10" t="s">
        <v>37</v>
      </c>
      <c r="L3" s="10" t="s">
        <v>42</v>
      </c>
      <c r="M3" s="10" t="s">
        <v>42</v>
      </c>
      <c r="N3" s="38" t="s">
        <v>43</v>
      </c>
      <c r="O3" s="43" t="s">
        <v>44</v>
      </c>
      <c r="P3" s="43" t="s">
        <v>44</v>
      </c>
      <c r="Q3" s="44"/>
      <c r="R3" s="44"/>
      <c r="S3" s="41" t="s">
        <v>41</v>
      </c>
      <c r="T3" s="42" t="s">
        <v>45</v>
      </c>
    </row>
    <row r="4" spans="1:20" s="34" customFormat="1" x14ac:dyDescent="0.2">
      <c r="A4" s="27" t="s">
        <v>46</v>
      </c>
      <c r="B4" s="35" t="s">
        <v>47</v>
      </c>
      <c r="C4" s="36" t="s">
        <v>48</v>
      </c>
      <c r="D4" s="36" t="s">
        <v>49</v>
      </c>
      <c r="E4" s="36" t="s">
        <v>50</v>
      </c>
      <c r="F4" s="10" t="s">
        <v>51</v>
      </c>
      <c r="G4" s="37" t="s">
        <v>48</v>
      </c>
      <c r="H4" s="10" t="s">
        <v>52</v>
      </c>
      <c r="I4" s="37" t="s">
        <v>48</v>
      </c>
      <c r="J4" s="10" t="s">
        <v>53</v>
      </c>
      <c r="K4" s="10" t="s">
        <v>54</v>
      </c>
      <c r="L4" s="10" t="s">
        <v>55</v>
      </c>
      <c r="M4" s="10" t="s">
        <v>56</v>
      </c>
      <c r="N4" s="38" t="s">
        <v>57</v>
      </c>
      <c r="O4" s="43" t="s">
        <v>58</v>
      </c>
      <c r="P4" s="43" t="s">
        <v>58</v>
      </c>
      <c r="Q4" s="44" t="s">
        <v>59</v>
      </c>
      <c r="R4" s="44" t="s">
        <v>60</v>
      </c>
      <c r="S4" s="41" t="s">
        <v>47</v>
      </c>
      <c r="T4" s="42" t="s">
        <v>61</v>
      </c>
    </row>
    <row r="5" spans="1:20" x14ac:dyDescent="0.2">
      <c r="A5" s="65">
        <v>44358</v>
      </c>
      <c r="B5" s="69">
        <v>34479.599999999999</v>
      </c>
      <c r="C5" s="63">
        <v>-276.79000000000087</v>
      </c>
      <c r="D5" s="66">
        <v>13.36</v>
      </c>
      <c r="E5" s="66">
        <v>-85.85</v>
      </c>
      <c r="F5" s="70">
        <v>4247.4399999999996</v>
      </c>
      <c r="G5" s="71">
        <v>4.1490440649754046E-3</v>
      </c>
      <c r="H5" s="70">
        <v>14069.42</v>
      </c>
      <c r="I5" s="71">
        <v>1.8453811903298645E-2</v>
      </c>
      <c r="J5" s="19">
        <v>2240</v>
      </c>
      <c r="K5" s="19">
        <v>1258</v>
      </c>
      <c r="L5" s="19">
        <v>781</v>
      </c>
      <c r="M5" s="19">
        <v>40</v>
      </c>
      <c r="N5" s="48">
        <v>0.41</v>
      </c>
      <c r="O5" s="48">
        <v>0.03</v>
      </c>
      <c r="P5" s="67">
        <v>2.19</v>
      </c>
      <c r="Q5" s="67">
        <f>J5/K5</f>
        <v>1.78060413354531</v>
      </c>
      <c r="R5" s="67">
        <f>K5/J5</f>
        <v>0.56160714285714286</v>
      </c>
      <c r="S5" s="71">
        <v>-7.9637154491591922E-3</v>
      </c>
      <c r="T5" s="67">
        <f>P5-O5</f>
        <v>2.16</v>
      </c>
    </row>
    <row r="6" spans="1:20" x14ac:dyDescent="0.2">
      <c r="A6" s="65">
        <v>44365</v>
      </c>
      <c r="B6" s="69">
        <v>33290.080000000002</v>
      </c>
      <c r="C6" s="63">
        <f>B6-B5</f>
        <v>-1189.5199999999968</v>
      </c>
      <c r="D6" s="66">
        <v>-533.37</v>
      </c>
      <c r="E6" s="66">
        <v>586.88999999999942</v>
      </c>
      <c r="F6" s="70">
        <v>4166.45</v>
      </c>
      <c r="G6" s="71">
        <v>-1.9067956227751259E-2</v>
      </c>
      <c r="H6" s="70">
        <v>14030.38</v>
      </c>
      <c r="I6" s="71">
        <v>-2.7748123234646593E-3</v>
      </c>
      <c r="J6" s="19">
        <v>853</v>
      </c>
      <c r="K6" s="19">
        <v>2634</v>
      </c>
      <c r="L6" s="19">
        <v>520</v>
      </c>
      <c r="M6" s="19">
        <v>65</v>
      </c>
      <c r="N6" s="48">
        <v>0.48</v>
      </c>
      <c r="O6" s="48">
        <v>0.04</v>
      </c>
      <c r="P6" s="67">
        <v>2.14</v>
      </c>
      <c r="Q6" s="67">
        <f t="shared" ref="Q6:Q24" si="0">J6/K6</f>
        <v>0.32384206529992404</v>
      </c>
      <c r="R6" s="67">
        <f t="shared" ref="R6:R24" si="1">K6/J6</f>
        <v>3.0879249706916765</v>
      </c>
      <c r="S6" s="71">
        <f>B6/B5-1</f>
        <v>-3.4499240130395847E-2</v>
      </c>
      <c r="T6" s="67">
        <f t="shared" ref="T6:T24" si="2">P6-O6</f>
        <v>2.1</v>
      </c>
    </row>
    <row r="7" spans="1:20" x14ac:dyDescent="0.2">
      <c r="A7" s="65">
        <v>44372</v>
      </c>
      <c r="B7" s="69">
        <v>34433.839999999997</v>
      </c>
      <c r="C7" s="63">
        <f t="shared" ref="C7:C24" si="3">B7-B6</f>
        <v>1143.7599999999948</v>
      </c>
      <c r="D7" s="66">
        <v>237.02</v>
      </c>
      <c r="E7" s="66">
        <v>-150.57</v>
      </c>
      <c r="F7" s="70">
        <v>4280.7</v>
      </c>
      <c r="G7" s="71">
        <v>2.7421425914147646E-2</v>
      </c>
      <c r="H7" s="70">
        <v>14360.39</v>
      </c>
      <c r="I7" s="71">
        <v>2.3521102065660493E-2</v>
      </c>
      <c r="J7" s="19">
        <v>2588</v>
      </c>
      <c r="K7" s="19">
        <v>899</v>
      </c>
      <c r="L7" s="19">
        <v>452</v>
      </c>
      <c r="M7" s="19">
        <v>58</v>
      </c>
      <c r="N7" s="48">
        <v>0.43</v>
      </c>
      <c r="O7" s="48">
        <v>0.05</v>
      </c>
      <c r="P7" s="67">
        <v>2.12</v>
      </c>
      <c r="Q7" s="67">
        <f t="shared" si="0"/>
        <v>2.8787541713014462</v>
      </c>
      <c r="R7" s="67">
        <f t="shared" si="1"/>
        <v>0.34737248840803708</v>
      </c>
      <c r="S7" s="71">
        <f t="shared" ref="S7:S24" si="4">B7/B6-1</f>
        <v>3.4357382139063475E-2</v>
      </c>
      <c r="T7" s="67">
        <f t="shared" si="2"/>
        <v>2.0700000000000003</v>
      </c>
    </row>
    <row r="8" spans="1:20" x14ac:dyDescent="0.2">
      <c r="A8" s="65">
        <v>44379</v>
      </c>
      <c r="B8" s="69">
        <v>34786.35</v>
      </c>
      <c r="C8" s="63">
        <f t="shared" si="3"/>
        <v>352.51000000000204</v>
      </c>
      <c r="D8" s="66">
        <v>152.82</v>
      </c>
      <c r="E8" s="66">
        <v>-208.98</v>
      </c>
      <c r="F8" s="70">
        <v>4352.34</v>
      </c>
      <c r="G8" s="71">
        <v>1.6735580629336333E-2</v>
      </c>
      <c r="H8" s="70">
        <v>14639.33</v>
      </c>
      <c r="I8" s="71">
        <v>1.9424263547159981E-2</v>
      </c>
      <c r="J8" s="19">
        <v>1757</v>
      </c>
      <c r="K8" s="19">
        <v>1734</v>
      </c>
      <c r="L8" s="19">
        <v>497</v>
      </c>
      <c r="M8" s="19">
        <v>58</v>
      </c>
      <c r="N8" s="48">
        <v>0.44</v>
      </c>
      <c r="O8" s="48">
        <v>0.05</v>
      </c>
      <c r="P8" s="67">
        <v>2.08</v>
      </c>
      <c r="Q8" s="67">
        <f t="shared" si="0"/>
        <v>1.0132641291810842</v>
      </c>
      <c r="R8" s="67">
        <f t="shared" si="1"/>
        <v>0.98690950483779172</v>
      </c>
      <c r="S8" s="71">
        <f t="shared" si="4"/>
        <v>1.0237313061802089E-2</v>
      </c>
      <c r="T8" s="67">
        <f t="shared" si="2"/>
        <v>2.0300000000000002</v>
      </c>
    </row>
    <row r="9" spans="1:20" x14ac:dyDescent="0.2">
      <c r="A9" s="65">
        <v>44386</v>
      </c>
      <c r="B9" s="69">
        <v>34870.160000000003</v>
      </c>
      <c r="C9" s="63">
        <f t="shared" si="3"/>
        <v>83.810000000004948</v>
      </c>
      <c r="D9" s="66">
        <v>448.23</v>
      </c>
      <c r="E9" s="66">
        <v>126.02</v>
      </c>
      <c r="F9" s="70">
        <v>4369.55</v>
      </c>
      <c r="G9" s="71">
        <v>3.954194755005469E-3</v>
      </c>
      <c r="H9" s="70">
        <v>14701.92</v>
      </c>
      <c r="I9" s="71">
        <v>4.2754688909942828E-3</v>
      </c>
      <c r="J9" s="19">
        <v>1488</v>
      </c>
      <c r="K9" s="19">
        <v>1977</v>
      </c>
      <c r="L9" s="19">
        <v>380</v>
      </c>
      <c r="M9" s="19">
        <v>90</v>
      </c>
      <c r="N9" s="48">
        <v>0.53</v>
      </c>
      <c r="O9" s="48">
        <v>0.06</v>
      </c>
      <c r="P9" s="67">
        <v>1.96</v>
      </c>
      <c r="Q9" s="67">
        <f t="shared" si="0"/>
        <v>0.75265553869499247</v>
      </c>
      <c r="R9" s="67">
        <f t="shared" si="1"/>
        <v>1.3286290322580645</v>
      </c>
      <c r="S9" s="71">
        <f t="shared" si="4"/>
        <v>2.4092783519973349E-3</v>
      </c>
      <c r="T9" s="67">
        <f t="shared" si="2"/>
        <v>1.9</v>
      </c>
    </row>
    <row r="10" spans="1:20" x14ac:dyDescent="0.2">
      <c r="A10" s="65">
        <v>44393</v>
      </c>
      <c r="B10" s="69">
        <v>34687.85</v>
      </c>
      <c r="C10" s="63">
        <f t="shared" si="3"/>
        <v>-182.31000000000495</v>
      </c>
      <c r="D10" s="68">
        <v>-299.17</v>
      </c>
      <c r="E10" s="68">
        <v>-725.81</v>
      </c>
      <c r="F10" s="70">
        <v>4327.16</v>
      </c>
      <c r="G10" s="71">
        <v>-9.7012278152213138E-3</v>
      </c>
      <c r="H10" s="70">
        <v>14427.24</v>
      </c>
      <c r="I10" s="71">
        <v>-1.8683274021352281E-2</v>
      </c>
      <c r="J10" s="19">
        <v>896</v>
      </c>
      <c r="K10" s="19">
        <v>2564</v>
      </c>
      <c r="L10" s="19">
        <v>382</v>
      </c>
      <c r="M10" s="19">
        <v>94</v>
      </c>
      <c r="N10" s="48">
        <v>0.55000000000000004</v>
      </c>
      <c r="O10" s="48">
        <v>0.05</v>
      </c>
      <c r="P10" s="67">
        <v>1.97</v>
      </c>
      <c r="Q10" s="67">
        <f t="shared" si="0"/>
        <v>0.34945397815912638</v>
      </c>
      <c r="R10" s="67">
        <f t="shared" si="1"/>
        <v>2.8616071428571428</v>
      </c>
      <c r="S10" s="71">
        <f t="shared" si="4"/>
        <v>-5.2282524657186746E-3</v>
      </c>
      <c r="T10" s="67">
        <f t="shared" si="2"/>
        <v>1.92</v>
      </c>
    </row>
    <row r="11" spans="1:20" x14ac:dyDescent="0.2">
      <c r="A11" s="65">
        <v>44400</v>
      </c>
      <c r="B11" s="69">
        <v>35061.550000000003</v>
      </c>
      <c r="C11" s="63">
        <f t="shared" si="3"/>
        <v>373.70000000000437</v>
      </c>
      <c r="D11" s="66">
        <v>238.2</v>
      </c>
      <c r="E11" s="66">
        <v>82.76</v>
      </c>
      <c r="F11" s="70">
        <v>4411.79</v>
      </c>
      <c r="G11" s="71">
        <v>1.9557862431710538E-2</v>
      </c>
      <c r="H11" s="70">
        <v>14836.99</v>
      </c>
      <c r="I11" s="71">
        <v>2.8401135629545271E-2</v>
      </c>
      <c r="J11" s="19">
        <v>1837</v>
      </c>
      <c r="K11" s="19">
        <v>1619</v>
      </c>
      <c r="L11" s="19">
        <v>284</v>
      </c>
      <c r="M11" s="19">
        <v>158</v>
      </c>
      <c r="N11" s="48">
        <v>0.53</v>
      </c>
      <c r="O11" s="48">
        <v>0.05</v>
      </c>
      <c r="P11" s="67">
        <v>1.89</v>
      </c>
      <c r="Q11" s="67">
        <f t="shared" si="0"/>
        <v>1.134651019147622</v>
      </c>
      <c r="R11" s="67">
        <f t="shared" si="1"/>
        <v>0.88132825258573766</v>
      </c>
      <c r="S11" s="71">
        <f t="shared" si="4"/>
        <v>1.0773224630526324E-2</v>
      </c>
      <c r="T11" s="67">
        <f t="shared" si="2"/>
        <v>1.8399999999999999</v>
      </c>
    </row>
    <row r="12" spans="1:20" x14ac:dyDescent="0.2">
      <c r="A12" s="65">
        <v>44407</v>
      </c>
      <c r="B12" s="69">
        <v>34935.47</v>
      </c>
      <c r="C12" s="63">
        <f t="shared" si="3"/>
        <v>-126.08000000000175</v>
      </c>
      <c r="D12" s="68">
        <v>-149.06</v>
      </c>
      <c r="E12" s="68">
        <v>-97.31</v>
      </c>
      <c r="F12" s="70">
        <v>4395.26</v>
      </c>
      <c r="G12" s="71">
        <v>-3.7467785184697178E-3</v>
      </c>
      <c r="H12" s="70">
        <v>14672.68</v>
      </c>
      <c r="I12" s="71">
        <v>-1.1074348638099751E-2</v>
      </c>
      <c r="J12" s="19">
        <v>2026</v>
      </c>
      <c r="K12" s="19">
        <v>1469</v>
      </c>
      <c r="L12" s="19">
        <v>397</v>
      </c>
      <c r="M12" s="19">
        <v>136</v>
      </c>
      <c r="N12" s="48">
        <v>0.54</v>
      </c>
      <c r="O12" s="48">
        <v>0.05</v>
      </c>
      <c r="P12" s="67">
        <v>1.9</v>
      </c>
      <c r="Q12" s="67">
        <f t="shared" si="0"/>
        <v>1.3791695030633084</v>
      </c>
      <c r="R12" s="67">
        <f t="shared" si="1"/>
        <v>0.72507403751233956</v>
      </c>
      <c r="S12" s="71">
        <f t="shared" si="4"/>
        <v>-3.5959619583275648E-3</v>
      </c>
      <c r="T12" s="67">
        <f t="shared" si="2"/>
        <v>1.8499999999999999</v>
      </c>
    </row>
    <row r="13" spans="1:20" x14ac:dyDescent="0.2">
      <c r="A13" s="65">
        <v>44414</v>
      </c>
      <c r="B13" s="69">
        <v>35208.51</v>
      </c>
      <c r="C13" s="63">
        <f t="shared" si="3"/>
        <v>273.04000000000087</v>
      </c>
      <c r="D13" s="66">
        <v>144.26</v>
      </c>
      <c r="E13" s="66">
        <v>-106.66</v>
      </c>
      <c r="F13" s="70">
        <v>4436.5200000000004</v>
      </c>
      <c r="G13" s="71">
        <v>9.3873855016541885E-3</v>
      </c>
      <c r="H13" s="70">
        <v>14835.76</v>
      </c>
      <c r="I13" s="71">
        <v>1.1114533950171257E-2</v>
      </c>
      <c r="J13" s="19">
        <v>1929</v>
      </c>
      <c r="K13" s="19">
        <v>1560</v>
      </c>
      <c r="L13" s="19">
        <v>446</v>
      </c>
      <c r="M13" s="19">
        <v>119</v>
      </c>
      <c r="N13" s="48">
        <v>0.51</v>
      </c>
      <c r="O13" s="48">
        <v>0.05</v>
      </c>
      <c r="P13" s="67">
        <v>1.87</v>
      </c>
      <c r="Q13" s="67">
        <f t="shared" si="0"/>
        <v>1.2365384615384616</v>
      </c>
      <c r="R13" s="67">
        <f t="shared" si="1"/>
        <v>0.80870917573872469</v>
      </c>
      <c r="S13" s="71">
        <f t="shared" si="4"/>
        <v>7.8155525029433015E-3</v>
      </c>
      <c r="T13" s="67">
        <f t="shared" si="2"/>
        <v>1.82</v>
      </c>
    </row>
    <row r="14" spans="1:20" x14ac:dyDescent="0.2">
      <c r="A14" s="65">
        <v>44421</v>
      </c>
      <c r="B14" s="69">
        <v>35515.379999999997</v>
      </c>
      <c r="C14" s="63">
        <f t="shared" si="3"/>
        <v>306.86999999999534</v>
      </c>
      <c r="D14" s="66">
        <v>15.53</v>
      </c>
      <c r="E14" s="66">
        <v>110.02</v>
      </c>
      <c r="F14" s="70">
        <v>4468</v>
      </c>
      <c r="G14" s="71">
        <v>7.0956515467077708E-3</v>
      </c>
      <c r="H14" s="70">
        <v>14822.9</v>
      </c>
      <c r="I14" s="71">
        <v>-8.6682448354524766E-4</v>
      </c>
      <c r="J14" s="19">
        <v>1678</v>
      </c>
      <c r="K14" s="19">
        <v>1814</v>
      </c>
      <c r="L14" s="19">
        <v>376</v>
      </c>
      <c r="M14" s="19">
        <v>128</v>
      </c>
      <c r="N14" s="48">
        <v>0.51</v>
      </c>
      <c r="O14" s="48">
        <v>0.06</v>
      </c>
      <c r="P14" s="67">
        <v>1.98</v>
      </c>
      <c r="Q14" s="67">
        <f t="shared" si="0"/>
        <v>0.92502756339581038</v>
      </c>
      <c r="R14" s="67">
        <f t="shared" si="1"/>
        <v>1.0810488676996424</v>
      </c>
      <c r="S14" s="71">
        <f t="shared" si="4"/>
        <v>8.7157905858554763E-3</v>
      </c>
      <c r="T14" s="67">
        <f t="shared" si="2"/>
        <v>1.92</v>
      </c>
    </row>
    <row r="15" spans="1:20" x14ac:dyDescent="0.2">
      <c r="A15" s="65">
        <v>44428</v>
      </c>
      <c r="B15" s="69">
        <v>35120.080000000002</v>
      </c>
      <c r="C15" s="63">
        <f t="shared" si="3"/>
        <v>-395.29999999999563</v>
      </c>
      <c r="D15" s="66">
        <v>225.96</v>
      </c>
      <c r="E15" s="66">
        <v>246.18000000000029</v>
      </c>
      <c r="F15" s="70">
        <v>4441.67</v>
      </c>
      <c r="G15" s="71">
        <v>-5.8930170098477896E-3</v>
      </c>
      <c r="H15" s="70">
        <v>14714.66</v>
      </c>
      <c r="I15" s="71">
        <v>-7.3022148162640299E-3</v>
      </c>
      <c r="J15" s="19">
        <v>894</v>
      </c>
      <c r="K15" s="19">
        <v>2613</v>
      </c>
      <c r="L15" s="19">
        <v>258</v>
      </c>
      <c r="M15" s="19">
        <v>248</v>
      </c>
      <c r="N15" s="48">
        <v>0.56000000000000005</v>
      </c>
      <c r="O15" s="48">
        <v>0.06</v>
      </c>
      <c r="P15" s="67">
        <v>1.9</v>
      </c>
      <c r="Q15" s="67">
        <f t="shared" si="0"/>
        <v>0.34213547646383469</v>
      </c>
      <c r="R15" s="67">
        <f t="shared" si="1"/>
        <v>2.9228187919463089</v>
      </c>
      <c r="S15" s="71">
        <f t="shared" si="4"/>
        <v>-1.1130389144083375E-2</v>
      </c>
      <c r="T15" s="67">
        <f t="shared" si="2"/>
        <v>1.8399999999999999</v>
      </c>
    </row>
    <row r="16" spans="1:20" x14ac:dyDescent="0.2">
      <c r="A16" s="65">
        <v>44435</v>
      </c>
      <c r="B16" s="69">
        <v>35455.800000000003</v>
      </c>
      <c r="C16" s="63">
        <f t="shared" si="3"/>
        <v>335.72000000000116</v>
      </c>
      <c r="D16" s="66">
        <v>242.68</v>
      </c>
      <c r="E16" s="66">
        <v>-55.96</v>
      </c>
      <c r="F16" s="70">
        <v>4509.37</v>
      </c>
      <c r="G16" s="71">
        <v>1.5242014827756112E-2</v>
      </c>
      <c r="H16" s="70">
        <v>15129.5</v>
      </c>
      <c r="I16" s="71">
        <v>2.8192292584402256E-2</v>
      </c>
      <c r="J16" s="19">
        <v>2281</v>
      </c>
      <c r="K16" s="19">
        <v>1062</v>
      </c>
      <c r="L16" s="19">
        <v>301</v>
      </c>
      <c r="M16" s="19">
        <v>178</v>
      </c>
      <c r="N16" s="48">
        <v>0.45</v>
      </c>
      <c r="O16" s="48">
        <v>0.05</v>
      </c>
      <c r="P16" s="67">
        <v>1.92</v>
      </c>
      <c r="Q16" s="67">
        <f t="shared" si="0"/>
        <v>2.1478342749529191</v>
      </c>
      <c r="R16" s="67">
        <f t="shared" si="1"/>
        <v>0.46558526961858832</v>
      </c>
      <c r="S16" s="71">
        <f t="shared" si="4"/>
        <v>9.5592037375769046E-3</v>
      </c>
      <c r="T16" s="67">
        <f t="shared" si="2"/>
        <v>1.8699999999999999</v>
      </c>
    </row>
    <row r="17" spans="1:20" x14ac:dyDescent="0.2">
      <c r="A17" s="65">
        <v>44442</v>
      </c>
      <c r="B17" s="69">
        <v>35369.089999999997</v>
      </c>
      <c r="C17" s="63">
        <f t="shared" si="3"/>
        <v>-86.710000000006403</v>
      </c>
      <c r="D17" s="68">
        <v>-74.73</v>
      </c>
      <c r="E17" s="68">
        <v>-269.08999999999997</v>
      </c>
      <c r="F17" s="70">
        <v>4535.43</v>
      </c>
      <c r="G17" s="71">
        <v>5.7790777869193288E-3</v>
      </c>
      <c r="H17" s="70">
        <v>15363.52</v>
      </c>
      <c r="I17" s="71">
        <v>1.5467794705707361E-2</v>
      </c>
      <c r="J17" s="19">
        <v>2008</v>
      </c>
      <c r="K17" s="19">
        <v>1481</v>
      </c>
      <c r="L17" s="19">
        <v>460</v>
      </c>
      <c r="M17" s="19">
        <v>114</v>
      </c>
      <c r="N17" s="48">
        <v>0.45</v>
      </c>
      <c r="O17" s="48">
        <v>0.05</v>
      </c>
      <c r="P17" s="67">
        <v>1.92</v>
      </c>
      <c r="Q17" s="67">
        <f t="shared" si="0"/>
        <v>1.3558406482106684</v>
      </c>
      <c r="R17" s="67">
        <f t="shared" si="1"/>
        <v>0.73754980079681276</v>
      </c>
      <c r="S17" s="71">
        <f t="shared" si="4"/>
        <v>-2.4455801307545766E-3</v>
      </c>
      <c r="T17" s="67">
        <f t="shared" si="2"/>
        <v>1.8699999999999999</v>
      </c>
    </row>
    <row r="18" spans="1:20" x14ac:dyDescent="0.2">
      <c r="A18" s="65">
        <v>44449</v>
      </c>
      <c r="B18" s="69">
        <v>34607.72</v>
      </c>
      <c r="C18" s="63">
        <f t="shared" si="3"/>
        <v>-761.36999999999534</v>
      </c>
      <c r="D18" s="66">
        <v>-271.66000000000003</v>
      </c>
      <c r="E18" s="66">
        <v>261.91000000000003</v>
      </c>
      <c r="F18" s="70">
        <v>4458.58</v>
      </c>
      <c r="G18" s="71">
        <v>-1.6944369111638879E-2</v>
      </c>
      <c r="H18" s="70">
        <v>15115.49</v>
      </c>
      <c r="I18" s="71">
        <v>-1.6144086771781474E-2</v>
      </c>
      <c r="J18" s="19">
        <v>983</v>
      </c>
      <c r="K18" s="19">
        <v>2491</v>
      </c>
      <c r="L18" s="19">
        <v>289</v>
      </c>
      <c r="M18" s="19">
        <v>97</v>
      </c>
      <c r="N18" s="48">
        <v>0.47</v>
      </c>
      <c r="O18" s="48">
        <v>0.05</v>
      </c>
      <c r="P18" s="67">
        <v>1.95</v>
      </c>
      <c r="Q18" s="67">
        <f t="shared" si="0"/>
        <v>0.39462063428342031</v>
      </c>
      <c r="R18" s="67">
        <f t="shared" si="1"/>
        <v>2.5340793489318414</v>
      </c>
      <c r="S18" s="71">
        <f t="shared" si="4"/>
        <v>-2.1526423213036994E-2</v>
      </c>
      <c r="T18" s="67">
        <f t="shared" si="2"/>
        <v>1.9</v>
      </c>
    </row>
    <row r="19" spans="1:20" x14ac:dyDescent="0.2">
      <c r="A19" s="65">
        <v>44456</v>
      </c>
      <c r="B19" s="69">
        <v>34584.879999999997</v>
      </c>
      <c r="C19" s="63">
        <f t="shared" si="3"/>
        <v>-22.840000000003783</v>
      </c>
      <c r="D19" s="66">
        <v>-166.44</v>
      </c>
      <c r="E19" s="66">
        <v>-614.41</v>
      </c>
      <c r="F19" s="70">
        <v>4432.99</v>
      </c>
      <c r="G19" s="71">
        <v>-5.7394955344527432E-3</v>
      </c>
      <c r="H19" s="70">
        <v>15043.97</v>
      </c>
      <c r="I19" s="71">
        <v>-4.7315700648804526E-3</v>
      </c>
      <c r="J19" s="19">
        <v>1670</v>
      </c>
      <c r="K19" s="19">
        <v>1801</v>
      </c>
      <c r="L19" s="19">
        <v>239</v>
      </c>
      <c r="M19" s="19">
        <v>132</v>
      </c>
      <c r="N19" s="48">
        <v>0.51</v>
      </c>
      <c r="O19" s="48">
        <v>0.04</v>
      </c>
      <c r="P19" s="67">
        <v>1.88</v>
      </c>
      <c r="Q19" s="67">
        <f t="shared" si="0"/>
        <v>0.92726263187118263</v>
      </c>
      <c r="R19" s="67">
        <f t="shared" si="1"/>
        <v>1.0784431137724551</v>
      </c>
      <c r="S19" s="71">
        <f t="shared" si="4"/>
        <v>-6.5996835388182351E-4</v>
      </c>
      <c r="T19" s="67">
        <f t="shared" si="2"/>
        <v>1.8399999999999999</v>
      </c>
    </row>
    <row r="20" spans="1:20" x14ac:dyDescent="0.2">
      <c r="A20" s="65">
        <v>44463</v>
      </c>
      <c r="B20" s="69">
        <v>34798</v>
      </c>
      <c r="C20" s="63">
        <f t="shared" si="3"/>
        <v>213.12000000000262</v>
      </c>
      <c r="D20" s="66">
        <v>33.18</v>
      </c>
      <c r="E20" s="66">
        <v>71.37</v>
      </c>
      <c r="F20" s="70">
        <v>4455.4799999999996</v>
      </c>
      <c r="G20" s="71">
        <v>5.0733252274424157E-3</v>
      </c>
      <c r="H20" s="70">
        <v>15047.7</v>
      </c>
      <c r="I20" s="71">
        <v>2.479398722545767E-4</v>
      </c>
      <c r="J20" s="19">
        <v>1721</v>
      </c>
      <c r="K20" s="19">
        <v>1762</v>
      </c>
      <c r="L20" s="19">
        <v>203</v>
      </c>
      <c r="M20" s="19">
        <v>148</v>
      </c>
      <c r="N20" s="48">
        <v>0.49</v>
      </c>
      <c r="O20" s="48">
        <v>0.03</v>
      </c>
      <c r="P20" s="67">
        <v>1.89</v>
      </c>
      <c r="Q20" s="67">
        <f t="shared" si="0"/>
        <v>0.97673098751418841</v>
      </c>
      <c r="R20" s="67">
        <f t="shared" si="1"/>
        <v>1.0238233585124927</v>
      </c>
      <c r="S20" s="71">
        <f t="shared" si="4"/>
        <v>6.1622304313331266E-3</v>
      </c>
      <c r="T20" s="67">
        <f t="shared" si="2"/>
        <v>1.8599999999999999</v>
      </c>
    </row>
    <row r="21" spans="1:20" x14ac:dyDescent="0.2">
      <c r="A21" s="65">
        <v>44470</v>
      </c>
      <c r="B21" s="69">
        <v>34326.46</v>
      </c>
      <c r="C21" s="63">
        <f t="shared" si="3"/>
        <v>-471.54000000000087</v>
      </c>
      <c r="D21" s="66">
        <v>482.54</v>
      </c>
      <c r="E21" s="66">
        <v>-323.54000000000002</v>
      </c>
      <c r="F21" s="70">
        <v>4357.04</v>
      </c>
      <c r="G21" s="71">
        <v>-2.2094140249759753E-2</v>
      </c>
      <c r="H21" s="70">
        <v>14566.7</v>
      </c>
      <c r="I21" s="71">
        <v>-3.1965017909713733E-2</v>
      </c>
      <c r="J21" s="19">
        <v>1560</v>
      </c>
      <c r="K21" s="19">
        <v>1908</v>
      </c>
      <c r="L21" s="19">
        <v>237</v>
      </c>
      <c r="M21" s="19">
        <v>196</v>
      </c>
      <c r="N21" s="48">
        <v>0.53</v>
      </c>
      <c r="O21" s="48">
        <v>0.04</v>
      </c>
      <c r="P21" s="67">
        <v>2.0499999999999998</v>
      </c>
      <c r="Q21" s="67">
        <f t="shared" si="0"/>
        <v>0.8176100628930818</v>
      </c>
      <c r="R21" s="67">
        <f t="shared" si="1"/>
        <v>1.2230769230769232</v>
      </c>
      <c r="S21" s="71">
        <f t="shared" si="4"/>
        <v>-1.3550778780389683E-2</v>
      </c>
      <c r="T21" s="67">
        <f t="shared" si="2"/>
        <v>2.0099999999999998</v>
      </c>
    </row>
    <row r="22" spans="1:20" x14ac:dyDescent="0.2">
      <c r="A22" s="65">
        <v>44477</v>
      </c>
      <c r="B22" s="69">
        <v>34746.25</v>
      </c>
      <c r="C22" s="63">
        <f t="shared" si="3"/>
        <v>419.79000000000087</v>
      </c>
      <c r="D22" s="68">
        <v>-8.69</v>
      </c>
      <c r="E22" s="68">
        <v>-250.19</v>
      </c>
      <c r="F22" s="70">
        <v>4391.34</v>
      </c>
      <c r="G22" s="71">
        <v>7.8723169858436748E-3</v>
      </c>
      <c r="H22" s="70">
        <v>14579.54</v>
      </c>
      <c r="I22" s="71">
        <v>8.8146251381582275E-4</v>
      </c>
      <c r="J22" s="19">
        <v>1735</v>
      </c>
      <c r="K22" s="19">
        <v>1754</v>
      </c>
      <c r="L22" s="19">
        <v>258</v>
      </c>
      <c r="M22" s="19">
        <v>199</v>
      </c>
      <c r="N22" s="48">
        <v>0.52</v>
      </c>
      <c r="O22" s="48">
        <v>0.04</v>
      </c>
      <c r="P22" s="67">
        <v>2.1</v>
      </c>
      <c r="Q22" s="67">
        <f t="shared" si="0"/>
        <v>0.98916761687571264</v>
      </c>
      <c r="R22" s="67">
        <f t="shared" si="1"/>
        <v>1.0109510086455331</v>
      </c>
      <c r="S22" s="71">
        <f t="shared" si="4"/>
        <v>1.2229341446802211E-2</v>
      </c>
      <c r="T22" s="67">
        <f t="shared" si="2"/>
        <v>2.06</v>
      </c>
    </row>
    <row r="23" spans="1:20" x14ac:dyDescent="0.2">
      <c r="A23" s="65">
        <v>44484</v>
      </c>
      <c r="B23" s="69">
        <v>35294.76</v>
      </c>
      <c r="C23" s="63">
        <f t="shared" si="3"/>
        <v>548.51000000000204</v>
      </c>
      <c r="D23" s="66">
        <v>382.2</v>
      </c>
      <c r="E23" s="66">
        <v>-36.15</v>
      </c>
      <c r="F23" s="70">
        <v>4471.37</v>
      </c>
      <c r="G23" s="71">
        <v>1.8224505504014665E-2</v>
      </c>
      <c r="H23" s="70">
        <v>14897.34</v>
      </c>
      <c r="I23" s="71">
        <v>2.1797669885332382E-2</v>
      </c>
      <c r="J23" s="19">
        <v>2395</v>
      </c>
      <c r="K23" s="19">
        <v>1082</v>
      </c>
      <c r="L23" s="19">
        <v>345</v>
      </c>
      <c r="M23" s="19">
        <v>134</v>
      </c>
      <c r="N23" s="48">
        <v>0.47</v>
      </c>
      <c r="O23" s="48">
        <v>0.05</v>
      </c>
      <c r="P23" s="67">
        <v>2.06</v>
      </c>
      <c r="Q23" s="67">
        <f t="shared" si="0"/>
        <v>2.2134935304990759</v>
      </c>
      <c r="R23" s="67">
        <f t="shared" si="1"/>
        <v>0.45177453027139874</v>
      </c>
      <c r="S23" s="71">
        <f t="shared" si="4"/>
        <v>1.5786163974529588E-2</v>
      </c>
      <c r="T23" s="67">
        <f t="shared" si="2"/>
        <v>2.0100000000000002</v>
      </c>
    </row>
    <row r="24" spans="1:20" x14ac:dyDescent="0.2">
      <c r="A24" s="65">
        <v>44491</v>
      </c>
      <c r="B24" s="69">
        <v>35677.019999999997</v>
      </c>
      <c r="C24" s="63">
        <f t="shared" si="3"/>
        <v>382.25999999999476</v>
      </c>
      <c r="D24" s="66">
        <v>73.94</v>
      </c>
      <c r="E24" s="66">
        <v>64.130000000004657</v>
      </c>
      <c r="F24" s="70">
        <v>4544.8999999999996</v>
      </c>
      <c r="G24" s="71">
        <v>1.6444624354504223E-2</v>
      </c>
      <c r="H24" s="70">
        <v>15090.2</v>
      </c>
      <c r="I24" s="71">
        <v>1.2945935314626622E-2</v>
      </c>
      <c r="J24" s="19">
        <v>2033</v>
      </c>
      <c r="K24" s="19">
        <v>1443</v>
      </c>
      <c r="L24" s="19">
        <v>401</v>
      </c>
      <c r="M24" s="19">
        <v>106</v>
      </c>
      <c r="N24" s="48">
        <v>0.42</v>
      </c>
      <c r="O24" s="48">
        <v>0.06</v>
      </c>
      <c r="P24" s="67">
        <v>2.09</v>
      </c>
      <c r="Q24" s="67">
        <f t="shared" si="0"/>
        <v>1.4088704088704089</v>
      </c>
      <c r="R24" s="67">
        <f t="shared" si="1"/>
        <v>0.70978848991637977</v>
      </c>
      <c r="S24" s="71">
        <f t="shared" si="4"/>
        <v>1.0830502884847437E-2</v>
      </c>
      <c r="T24" s="67">
        <f t="shared" si="2"/>
        <v>2.0299999999999998</v>
      </c>
    </row>
    <row r="25" spans="1:20" x14ac:dyDescent="0.2">
      <c r="A25" s="65">
        <v>44498</v>
      </c>
      <c r="B25" s="69"/>
      <c r="C25" s="63"/>
      <c r="D25" s="66"/>
      <c r="E25" s="66"/>
      <c r="F25" s="70"/>
      <c r="G25" s="71"/>
      <c r="H25" s="70"/>
      <c r="I25" s="71"/>
      <c r="J25" s="19"/>
      <c r="K25" s="19"/>
      <c r="L25" s="19"/>
      <c r="M25" s="19"/>
      <c r="N25" s="48"/>
      <c r="O25" s="48"/>
      <c r="P25" s="67"/>
      <c r="Q25" s="67"/>
      <c r="R25" s="67"/>
      <c r="S25" s="71"/>
      <c r="T25" s="67"/>
    </row>
    <row r="26" spans="1:20" x14ac:dyDescent="0.2">
      <c r="A26" s="65">
        <v>44505</v>
      </c>
      <c r="B26" s="69"/>
      <c r="C26" s="63"/>
      <c r="D26" s="66"/>
      <c r="E26" s="66"/>
      <c r="F26" s="70"/>
      <c r="G26" s="71"/>
      <c r="H26" s="70"/>
      <c r="I26" s="71"/>
      <c r="J26" s="19"/>
      <c r="K26" s="19"/>
      <c r="L26" s="19"/>
      <c r="M26" s="19"/>
      <c r="N26" s="48"/>
      <c r="O26" s="48"/>
      <c r="P26" s="67"/>
      <c r="Q26" s="67"/>
      <c r="R26" s="67"/>
      <c r="S26" s="71"/>
      <c r="T26" s="67"/>
    </row>
    <row r="27" spans="1:20" x14ac:dyDescent="0.2">
      <c r="A27" s="65"/>
      <c r="B27" s="69"/>
      <c r="C27" s="63"/>
      <c r="D27" s="66"/>
      <c r="E27" s="66"/>
      <c r="F27" s="70"/>
      <c r="G27" s="71"/>
      <c r="H27" s="70"/>
      <c r="I27" s="71"/>
      <c r="J27" s="19"/>
      <c r="K27" s="19"/>
      <c r="L27" s="19"/>
      <c r="M27" s="19"/>
      <c r="N27" s="48"/>
      <c r="O27" s="48"/>
      <c r="P27" s="67"/>
      <c r="Q27" s="67"/>
      <c r="R27" s="67"/>
      <c r="S27" s="71"/>
      <c r="T27" s="67"/>
    </row>
    <row r="28" spans="1:20" x14ac:dyDescent="0.2">
      <c r="A28" s="65"/>
      <c r="B28" s="69"/>
      <c r="C28" s="63"/>
      <c r="D28" s="66"/>
      <c r="E28" s="66"/>
      <c r="F28" s="70"/>
      <c r="G28" s="71"/>
      <c r="H28" s="70"/>
      <c r="I28" s="71"/>
      <c r="J28" s="19"/>
      <c r="K28" s="19"/>
      <c r="L28" s="19"/>
      <c r="M28" s="19"/>
      <c r="N28" s="48"/>
      <c r="O28" s="48"/>
      <c r="P28" s="67"/>
      <c r="Q28" s="67"/>
      <c r="R28" s="67"/>
      <c r="S28" s="71"/>
      <c r="T28" s="67"/>
    </row>
    <row r="29" spans="1:20" x14ac:dyDescent="0.2">
      <c r="A29" s="65"/>
      <c r="B29" s="69"/>
      <c r="C29" s="63"/>
      <c r="D29" s="66"/>
      <c r="E29" s="66"/>
      <c r="F29" s="70"/>
      <c r="G29" s="71"/>
      <c r="H29" s="70"/>
      <c r="I29" s="71"/>
      <c r="J29" s="19"/>
      <c r="K29" s="19"/>
      <c r="L29" s="19"/>
      <c r="M29" s="19"/>
      <c r="N29" s="19"/>
      <c r="O29" s="48"/>
      <c r="P29" s="67"/>
      <c r="Q29" s="67"/>
      <c r="R29" s="67"/>
      <c r="S29" s="71"/>
      <c r="T29" s="67"/>
    </row>
    <row r="30" spans="1:20" ht="12.75" x14ac:dyDescent="0.25">
      <c r="A30" s="62" t="s">
        <v>64</v>
      </c>
      <c r="B30" s="19"/>
      <c r="C30" s="63"/>
      <c r="D30" s="64"/>
      <c r="N30" s="51"/>
    </row>
    <row r="31" spans="1:20" ht="12.75" x14ac:dyDescent="0.25">
      <c r="A31" s="52" t="s">
        <v>62</v>
      </c>
      <c r="B31" s="30"/>
      <c r="N31" s="53"/>
      <c r="O31" s="53"/>
    </row>
    <row r="32" spans="1:20" ht="12.75" x14ac:dyDescent="0.25">
      <c r="A32" s="52" t="s">
        <v>63</v>
      </c>
      <c r="B32" s="30"/>
      <c r="N32" s="53"/>
      <c r="O32" s="53"/>
      <c r="Q32" s="54"/>
      <c r="R32" s="54"/>
    </row>
    <row r="33" spans="1:19" ht="12.75" x14ac:dyDescent="0.25">
      <c r="N33" s="53"/>
      <c r="O33" s="53"/>
      <c r="Q33" s="54"/>
      <c r="R33" s="54"/>
    </row>
    <row r="34" spans="1:19" ht="12.75" x14ac:dyDescent="0.25">
      <c r="B34" s="30"/>
      <c r="C34" s="30"/>
      <c r="D34" s="30"/>
      <c r="E34" s="30"/>
      <c r="N34" s="53"/>
      <c r="O34" s="53"/>
      <c r="Q34" s="54"/>
      <c r="R34" s="54"/>
    </row>
    <row r="35" spans="1:19" x14ac:dyDescent="0.2">
      <c r="N35" s="55"/>
      <c r="O35" s="31"/>
    </row>
    <row r="36" spans="1:19" x14ac:dyDescent="0.2">
      <c r="E36" s="30"/>
      <c r="N36" s="55"/>
      <c r="O36" s="31"/>
    </row>
    <row r="37" spans="1:19" x14ac:dyDescent="0.2">
      <c r="A37" s="56"/>
      <c r="B37" s="30"/>
      <c r="C37" s="49"/>
      <c r="D37" s="45"/>
      <c r="H37" s="49"/>
      <c r="I37" s="49"/>
      <c r="K37" s="57"/>
      <c r="L37" s="57"/>
      <c r="M37" s="58"/>
      <c r="O37" s="29"/>
    </row>
    <row r="38" spans="1:19" x14ac:dyDescent="0.2">
      <c r="A38" s="49"/>
      <c r="C38" s="49"/>
      <c r="D38" s="46"/>
      <c r="E38" s="59"/>
      <c r="F38" s="59"/>
      <c r="G38" s="59"/>
      <c r="H38" s="59"/>
      <c r="I38" s="59"/>
      <c r="K38" s="49"/>
      <c r="L38" s="49"/>
      <c r="M38" s="49"/>
      <c r="N38" s="60"/>
      <c r="O38" s="31"/>
      <c r="P38" s="31"/>
      <c r="Q38" s="60"/>
      <c r="R38" s="60"/>
      <c r="S38" s="60"/>
    </row>
    <row r="39" spans="1:19" x14ac:dyDescent="0.2">
      <c r="A39" s="49"/>
      <c r="C39" s="49"/>
      <c r="D39" s="47"/>
      <c r="E39" s="59"/>
      <c r="F39" s="59"/>
      <c r="G39" s="59"/>
      <c r="H39" s="59"/>
      <c r="I39" s="59"/>
      <c r="K39" s="49"/>
      <c r="L39" s="49"/>
      <c r="M39" s="61"/>
      <c r="N39" s="60"/>
      <c r="O39" s="31"/>
      <c r="P39" s="31"/>
      <c r="Q39" s="60"/>
      <c r="R39" s="60"/>
      <c r="S39" s="60"/>
    </row>
    <row r="40" spans="1:19" x14ac:dyDescent="0.2">
      <c r="A40" s="49"/>
      <c r="C40" s="49"/>
      <c r="D40" s="47"/>
      <c r="E40" s="59"/>
      <c r="F40" s="59"/>
      <c r="G40" s="59"/>
      <c r="H40" s="59"/>
      <c r="I40" s="59"/>
      <c r="K40" s="49"/>
      <c r="L40" s="49"/>
      <c r="M40" s="61"/>
      <c r="N40" s="60"/>
      <c r="O40" s="31"/>
      <c r="P40" s="31"/>
      <c r="Q40" s="60"/>
      <c r="R40" s="60"/>
      <c r="S40" s="60"/>
    </row>
    <row r="43" spans="1:19" x14ac:dyDescent="0.2">
      <c r="B43" s="46"/>
      <c r="C43" s="46"/>
    </row>
    <row r="44" spans="1:19" x14ac:dyDescent="0.2">
      <c r="B44" s="46"/>
      <c r="C44" s="46"/>
    </row>
    <row r="45" spans="1:19" x14ac:dyDescent="0.2">
      <c r="B45" s="46"/>
      <c r="C45" s="46"/>
    </row>
    <row r="46" spans="1:19" x14ac:dyDescent="0.2">
      <c r="B46" s="46"/>
    </row>
    <row r="47" spans="1:19" x14ac:dyDescent="0.2">
      <c r="B47" s="46"/>
    </row>
    <row r="48" spans="1:19" x14ac:dyDescent="0.2">
      <c r="B48" s="46"/>
    </row>
    <row r="49" spans="2:2" x14ac:dyDescent="0.2">
      <c r="B49" s="46"/>
    </row>
    <row r="50" spans="2:2" x14ac:dyDescent="0.2">
      <c r="B50" s="46"/>
    </row>
  </sheetData>
  <mergeCells count="2">
    <mergeCell ref="O1:P1"/>
    <mergeCell ref="B1:N1"/>
  </mergeCells>
  <phoneticPr fontId="2" type="noConversion"/>
  <hyperlinks>
    <hyperlink ref="O2" r:id="rId1" xr:uid="{00000000-0004-0000-0400-000000000000}"/>
    <hyperlink ref="P2" r:id="rId2" xr:uid="{00000000-0004-0000-0400-000001000000}"/>
  </hyperlinks>
  <pageMargins left="0.25" right="0.25" top="0.25" bottom="0.25" header="0.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p183 &amp; 196 - 6x9</vt:lpstr>
      <vt:lpstr>p183 &amp; 196 - 8.5x11</vt:lpstr>
      <vt:lpstr>p184 &amp; 185 - 6x9</vt:lpstr>
      <vt:lpstr>HIRSCH INTERNAL Portfolio Sheet</vt:lpstr>
      <vt:lpstr>HIRSCH Weekly Indicator Sheet</vt:lpstr>
      <vt:lpstr>'p183 &amp; 196 - 6x9'!Print_Area</vt:lpstr>
      <vt:lpstr>'p183 &amp; 196 - 8.5x11'!Print_Area</vt:lpstr>
      <vt:lpstr>'p184 &amp; 185 - 6x9'!Print_Area</vt:lpstr>
    </vt:vector>
  </TitlesOfParts>
  <Company>Hirsch Organization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Stock Trader's Almanac Digital Record Keeping Section</dc:title>
  <dc:creator>Jeffrey A Hirsch</dc:creator>
  <cp:lastModifiedBy>Christopher Mistal</cp:lastModifiedBy>
  <cp:lastPrinted>2021-11-16T16:50:56Z</cp:lastPrinted>
  <dcterms:created xsi:type="dcterms:W3CDTF">2006-10-10T16:12:00Z</dcterms:created>
  <dcterms:modified xsi:type="dcterms:W3CDTF">2021-11-16T16:54:23Z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