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lmanacs - Stock\2025 STA\"/>
    </mc:Choice>
  </mc:AlternateContent>
  <xr:revisionPtr revIDLastSave="0" documentId="13_ncr:1_{6F2F4232-691E-4077-9071-323E21937ABF}" xr6:coauthVersionLast="47" xr6:coauthVersionMax="47" xr10:uidLastSave="{00000000-0000-0000-0000-000000000000}"/>
  <bookViews>
    <workbookView xWindow="-98" yWindow="-98" windowWidth="26116" windowHeight="15675" tabRatio="653" activeTab="4" xr2:uid="{00000000-000D-0000-FFFF-FFFF00000000}"/>
  </bookViews>
  <sheets>
    <sheet name="p185 &amp; 198 - 6x9" sheetId="1" r:id="rId1"/>
    <sheet name="p185 &amp; 198 - 8.5x11" sheetId="2" r:id="rId2"/>
    <sheet name="p186 &amp; 187 - 6x9" sheetId="3" r:id="rId3"/>
    <sheet name="HIRSCH INTERNAL Portfolio Sheet" sheetId="4" r:id="rId4"/>
    <sheet name="HIRSCH Weekly Indicator Sheet" sheetId="5" r:id="rId5"/>
  </sheets>
  <definedNames>
    <definedName name="_xlnm.Print_Area" localSheetId="0">'p185 &amp; 198 - 6x9'!$A$1:$O$31</definedName>
    <definedName name="_xlnm.Print_Area" localSheetId="1">'p185 &amp; 198 - 8.5x11'!$A$1:$N$41</definedName>
    <definedName name="_xlnm.Print_Area" localSheetId="2">'p186 &amp; 187 - 6x9'!$A$1:$G$31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5" l="1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T24" i="5" l="1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R5" i="5"/>
  <c r="R24" i="5" l="1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K3" i="4" l="1"/>
  <c r="K4" i="4"/>
  <c r="G4" i="4"/>
  <c r="G3" i="4"/>
  <c r="N4" i="4"/>
  <c r="N3" i="4"/>
  <c r="L3" i="4" l="1"/>
  <c r="L4" i="4"/>
  <c r="M3" i="4"/>
  <c r="M4" i="4"/>
  <c r="M8" i="4" s="1"/>
  <c r="O4" i="4"/>
  <c r="O3" i="4"/>
  <c r="O8" i="4" s="1"/>
  <c r="L8" i="4" l="1"/>
</calcChain>
</file>

<file path=xl/sharedStrings.xml><?xml version="1.0" encoding="utf-8"?>
<sst xmlns="http://schemas.openxmlformats.org/spreadsheetml/2006/main" count="135" uniqueCount="68">
  <si>
    <t>DATE</t>
  </si>
  <si>
    <t>NO. OF</t>
  </si>
  <si>
    <t>TOTAL</t>
  </si>
  <si>
    <t>PAPER</t>
  </si>
  <si>
    <t>ACQUIRED</t>
  </si>
  <si>
    <t>SHARES</t>
  </si>
  <si>
    <t>SECURITY</t>
  </si>
  <si>
    <t>PRICE</t>
  </si>
  <si>
    <t>COST</t>
  </si>
  <si>
    <t>PROFITS</t>
  </si>
  <si>
    <t>LOSSES</t>
  </si>
  <si>
    <t>ADDITIONAL PURCHASES</t>
  </si>
  <si>
    <t>REASON FOR PURCHASE</t>
  </si>
  <si>
    <t>PRIME OBJECTIVE, ETC.</t>
  </si>
  <si>
    <t>Ticker</t>
  </si>
  <si>
    <t>Security</t>
  </si>
  <si>
    <t>Trade Date</t>
  </si>
  <si>
    <t>Quantity</t>
  </si>
  <si>
    <t>Price</t>
  </si>
  <si>
    <t>Fees</t>
  </si>
  <si>
    <t>Amount</t>
  </si>
  <si>
    <t>Date Sold</t>
  </si>
  <si>
    <t>Loss</t>
  </si>
  <si>
    <t>Gain</t>
  </si>
  <si>
    <t>Days Held</t>
  </si>
  <si>
    <t>% Change</t>
  </si>
  <si>
    <t>PORTFOLIO - Securities</t>
  </si>
  <si>
    <t>XYZ</t>
  </si>
  <si>
    <t>XYZ Company</t>
  </si>
  <si>
    <t>ABC</t>
  </si>
  <si>
    <t>ABC Holdings</t>
  </si>
  <si>
    <t>TOTALS:</t>
  </si>
  <si>
    <t>Avergage:</t>
  </si>
  <si>
    <t>Barron's</t>
  </si>
  <si>
    <t>St Louis FRB</t>
  </si>
  <si>
    <t>Net</t>
  </si>
  <si>
    <t>%</t>
  </si>
  <si>
    <t>NYSE</t>
  </si>
  <si>
    <t>CBOE</t>
  </si>
  <si>
    <t>90-Day</t>
  </si>
  <si>
    <t>Week %</t>
  </si>
  <si>
    <t>Change</t>
  </si>
  <si>
    <t>New</t>
  </si>
  <si>
    <t>Put/Call</t>
  </si>
  <si>
    <t>Treas.</t>
  </si>
  <si>
    <t>Yield</t>
  </si>
  <si>
    <t>Week End</t>
  </si>
  <si>
    <t>DJIA</t>
  </si>
  <si>
    <t>Week</t>
  </si>
  <si>
    <t>On Fri**</t>
  </si>
  <si>
    <t>Next Mon*</t>
  </si>
  <si>
    <t>S&amp;P 500</t>
  </si>
  <si>
    <t>NASDAQ</t>
  </si>
  <si>
    <t>Adv</t>
  </si>
  <si>
    <t>Decl</t>
  </si>
  <si>
    <t>Highs</t>
  </si>
  <si>
    <t>Lows</t>
  </si>
  <si>
    <t>Ratio</t>
  </si>
  <si>
    <t>Rate</t>
  </si>
  <si>
    <t>A/D</t>
  </si>
  <si>
    <t>D/A</t>
  </si>
  <si>
    <t>Spread</t>
  </si>
  <si>
    <t>* On Monday holidays, the following Tuesday is included in the Monday figure</t>
  </si>
  <si>
    <t>** On Friday holidays, the preceding Thursday is included in the Friday figure</t>
  </si>
  <si>
    <t>Bold  Red = Down Friday, Down Monday</t>
  </si>
  <si>
    <t>30-Year</t>
  </si>
  <si>
    <t>PORTFOLIO AT START OF 2025</t>
  </si>
  <si>
    <t>PORTFOLIO AT END OF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</si>
</sst>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/d/yy;@"/>
    <numFmt numFmtId="165" formatCode="&quot;$&quot;#,##0.00"/>
    <numFmt numFmtId="166" formatCode="&quot;$&quot;#,##0.00;[Red]\–\ &quot;$&quot;#,##0.00"/>
    <numFmt numFmtId="167" formatCode="0.0%;[Red]\–\ 0.0%"/>
    <numFmt numFmtId="168" formatCode="0.00%;[Red]\—\ 0.00%"/>
    <numFmt numFmtId="169" formatCode="\+\ #,##0.00;[Red]\–\ #,##0.00"/>
    <numFmt numFmtId="170" formatCode="0.0%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 Narrow"/>
      <family val="2"/>
    </font>
    <font>
      <b/>
      <sz val="16"/>
      <name val="Arial Narrow"/>
      <family val="2"/>
    </font>
    <font>
      <b/>
      <sz val="6"/>
      <name val="Arial Narrow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8"/>
      <name val="Arial Unicode MS"/>
    </font>
    <font>
      <sz val="8"/>
      <name val="Arial Unicode MS"/>
      <family val="2"/>
    </font>
    <font>
      <b/>
      <i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center" vertical="top"/>
    </xf>
    <xf numFmtId="0" fontId="8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64" fontId="8" fillId="0" borderId="0" xfId="0" applyNumberFormat="1" applyFont="1"/>
    <xf numFmtId="165" fontId="8" fillId="0" borderId="0" xfId="0" applyNumberFormat="1" applyFont="1"/>
    <xf numFmtId="166" fontId="8" fillId="0" borderId="0" xfId="0" applyNumberFormat="1" applyFont="1"/>
    <xf numFmtId="1" fontId="8" fillId="0" borderId="0" xfId="0" applyNumberFormat="1" applyFont="1"/>
    <xf numFmtId="167" fontId="8" fillId="0" borderId="0" xfId="2" applyNumberFormat="1" applyFont="1"/>
    <xf numFmtId="0" fontId="8" fillId="0" borderId="0" xfId="0" applyFont="1" applyAlignment="1">
      <alignment wrapText="1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/>
    <xf numFmtId="0" fontId="9" fillId="0" borderId="0" xfId="0" applyFont="1" applyAlignment="1">
      <alignment horizontal="right"/>
    </xf>
    <xf numFmtId="167" fontId="9" fillId="0" borderId="0" xfId="0" applyNumberFormat="1" applyFont="1"/>
    <xf numFmtId="14" fontId="8" fillId="0" borderId="0" xfId="0" applyNumberFormat="1" applyFont="1"/>
    <xf numFmtId="0" fontId="2" fillId="0" borderId="0" xfId="0" applyFont="1"/>
    <xf numFmtId="2" fontId="2" fillId="0" borderId="0" xfId="0" applyNumberFormat="1" applyFont="1"/>
    <xf numFmtId="168" fontId="2" fillId="0" borderId="0" xfId="0" applyNumberFormat="1" applyFont="1"/>
    <xf numFmtId="0" fontId="9" fillId="0" borderId="0" xfId="0" applyFont="1"/>
    <xf numFmtId="2" fontId="9" fillId="0" borderId="0" xfId="0" applyNumberFormat="1" applyFont="1" applyAlignment="1">
      <alignment horizontal="center"/>
    </xf>
    <xf numFmtId="169" fontId="10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0" fontId="11" fillId="0" borderId="0" xfId="1" applyFont="1" applyFill="1" applyAlignment="1" applyProtection="1">
      <alignment horizontal="center"/>
    </xf>
    <xf numFmtId="2" fontId="9" fillId="0" borderId="0" xfId="0" applyNumberFormat="1" applyFont="1"/>
    <xf numFmtId="2" fontId="12" fillId="0" borderId="0" xfId="0" applyNumberFormat="1" applyFont="1" applyAlignment="1">
      <alignment horizontal="center"/>
    </xf>
    <xf numFmtId="15" fontId="2" fillId="0" borderId="0" xfId="0" applyNumberFormat="1" applyFont="1"/>
    <xf numFmtId="2" fontId="13" fillId="0" borderId="0" xfId="0" applyNumberFormat="1" applyFont="1" applyAlignment="1">
      <alignment horizontal="right" wrapText="1"/>
    </xf>
    <xf numFmtId="2" fontId="8" fillId="0" borderId="0" xfId="0" applyNumberFormat="1" applyFont="1"/>
    <xf numFmtId="169" fontId="2" fillId="0" borderId="0" xfId="0" applyNumberFormat="1" applyFont="1"/>
    <xf numFmtId="2" fontId="15" fillId="0" borderId="0" xfId="0" applyNumberFormat="1" applyFont="1"/>
    <xf numFmtId="0" fontId="14" fillId="0" borderId="0" xfId="0" applyFont="1"/>
    <xf numFmtId="0" fontId="16" fillId="0" borderId="0" xfId="0" applyFont="1"/>
    <xf numFmtId="14" fontId="15" fillId="0" borderId="0" xfId="0" applyNumberFormat="1" applyFont="1"/>
    <xf numFmtId="164" fontId="2" fillId="0" borderId="0" xfId="0" applyNumberFormat="1" applyFont="1"/>
    <xf numFmtId="14" fontId="2" fillId="0" borderId="0" xfId="0" applyNumberFormat="1" applyFont="1"/>
    <xf numFmtId="10" fontId="2" fillId="0" borderId="0" xfId="0" applyNumberFormat="1" applyFont="1"/>
    <xf numFmtId="17" fontId="2" fillId="0" borderId="0" xfId="0" applyNumberFormat="1" applyFont="1"/>
    <xf numFmtId="10" fontId="2" fillId="0" borderId="0" xfId="2" applyNumberFormat="1" applyFont="1"/>
    <xf numFmtId="170" fontId="2" fillId="0" borderId="0" xfId="2" applyNumberFormat="1" applyFont="1" applyFill="1"/>
    <xf numFmtId="4" fontId="2" fillId="0" borderId="0" xfId="0" applyNumberFormat="1" applyFont="1"/>
    <xf numFmtId="15" fontId="17" fillId="0" borderId="0" xfId="0" applyNumberFormat="1" applyFont="1"/>
    <xf numFmtId="169" fontId="8" fillId="0" borderId="0" xfId="0" applyNumberFormat="1" applyFont="1" applyAlignment="1">
      <alignment horizontal="right"/>
    </xf>
    <xf numFmtId="169" fontId="8" fillId="0" borderId="0" xfId="0" applyNumberFormat="1" applyFont="1"/>
    <xf numFmtId="15" fontId="8" fillId="0" borderId="0" xfId="0" applyNumberFormat="1" applyFont="1"/>
    <xf numFmtId="169" fontId="9" fillId="0" borderId="0" xfId="0" applyNumberFormat="1" applyFont="1"/>
    <xf numFmtId="2" fontId="13" fillId="0" borderId="0" xfId="0" applyNumberFormat="1" applyFont="1" applyAlignment="1">
      <alignment horizontal="right" vertical="top" wrapText="1"/>
    </xf>
    <xf numFmtId="168" fontId="8" fillId="0" borderId="0" xfId="2" applyNumberFormat="1" applyFont="1" applyFill="1" applyAlignment="1"/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7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fred.stlouisfed.org/data/WGS30YR" TargetMode="External"/><Relationship Id="rId1" Type="http://schemas.openxmlformats.org/officeDocument/2006/relationships/hyperlink" Target="https://fred.stlouisfed.org/data/WTB3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workbookViewId="0">
      <selection activeCell="A2" sqref="A2"/>
    </sheetView>
  </sheetViews>
  <sheetFormatPr defaultRowHeight="12.75"/>
  <cols>
    <col min="1" max="2" width="6.73046875" customWidth="1"/>
    <col min="3" max="3" width="18.73046875" customWidth="1"/>
    <col min="4" max="4" width="4.73046875" customWidth="1"/>
    <col min="5" max="7" width="8.73046875" customWidth="1"/>
    <col min="8" max="9" width="9.1328125" customWidth="1"/>
  </cols>
  <sheetData>
    <row r="1" spans="1:15" ht="20.25">
      <c r="A1" s="56" t="s">
        <v>66</v>
      </c>
      <c r="B1" s="56"/>
      <c r="C1" s="56"/>
      <c r="D1" s="56"/>
      <c r="E1" s="56"/>
      <c r="F1" s="56"/>
      <c r="G1" s="56"/>
      <c r="I1" s="56" t="s">
        <v>67</v>
      </c>
      <c r="J1" s="56"/>
      <c r="K1" s="56"/>
      <c r="L1" s="56"/>
      <c r="M1" s="56"/>
      <c r="N1" s="56"/>
      <c r="O1" s="56"/>
    </row>
    <row r="3" spans="1:15">
      <c r="A3" s="4" t="s">
        <v>0</v>
      </c>
      <c r="B3" s="4" t="s">
        <v>1</v>
      </c>
      <c r="C3" s="57" t="s">
        <v>6</v>
      </c>
      <c r="D3" s="57" t="s">
        <v>7</v>
      </c>
      <c r="E3" s="4" t="s">
        <v>2</v>
      </c>
      <c r="F3" s="4" t="s">
        <v>3</v>
      </c>
      <c r="G3" s="4" t="s">
        <v>3</v>
      </c>
      <c r="I3" s="4" t="s">
        <v>0</v>
      </c>
      <c r="J3" s="4" t="s">
        <v>1</v>
      </c>
      <c r="K3" s="57" t="s">
        <v>6</v>
      </c>
      <c r="L3" s="57" t="s">
        <v>7</v>
      </c>
      <c r="M3" s="4" t="s">
        <v>2</v>
      </c>
      <c r="N3" s="4" t="s">
        <v>3</v>
      </c>
      <c r="O3" s="4" t="s">
        <v>3</v>
      </c>
    </row>
    <row r="4" spans="1:15">
      <c r="A4" s="5" t="s">
        <v>4</v>
      </c>
      <c r="B4" s="5" t="s">
        <v>5</v>
      </c>
      <c r="C4" s="58"/>
      <c r="D4" s="58"/>
      <c r="E4" s="5" t="s">
        <v>8</v>
      </c>
      <c r="F4" s="5" t="s">
        <v>9</v>
      </c>
      <c r="G4" s="5" t="s">
        <v>10</v>
      </c>
      <c r="I4" s="5" t="s">
        <v>4</v>
      </c>
      <c r="J4" s="5" t="s">
        <v>5</v>
      </c>
      <c r="K4" s="58"/>
      <c r="L4" s="58"/>
      <c r="M4" s="5" t="s">
        <v>8</v>
      </c>
      <c r="N4" s="5" t="s">
        <v>9</v>
      </c>
      <c r="O4" s="5" t="s">
        <v>10</v>
      </c>
    </row>
    <row r="5" spans="1:15" ht="18.95" customHeight="1">
      <c r="A5" s="1"/>
      <c r="B5" s="1"/>
      <c r="C5" s="1"/>
      <c r="D5" s="1"/>
      <c r="E5" s="3"/>
      <c r="F5" s="3"/>
      <c r="G5" s="3"/>
      <c r="I5" s="1"/>
      <c r="J5" s="1"/>
      <c r="K5" s="1"/>
      <c r="L5" s="1"/>
      <c r="M5" s="3"/>
      <c r="N5" s="3"/>
      <c r="O5" s="3"/>
    </row>
    <row r="6" spans="1:15" ht="18.95" customHeight="1">
      <c r="A6" s="1"/>
      <c r="B6" s="1"/>
      <c r="C6" s="1"/>
      <c r="D6" s="1"/>
      <c r="E6" s="1"/>
      <c r="F6" s="1"/>
      <c r="G6" s="1"/>
      <c r="I6" s="1"/>
      <c r="J6" s="1"/>
      <c r="K6" s="1"/>
      <c r="L6" s="1"/>
      <c r="M6" s="1"/>
      <c r="N6" s="1"/>
      <c r="O6" s="1"/>
    </row>
    <row r="7" spans="1:15" ht="18.95" customHeight="1">
      <c r="A7" s="1"/>
      <c r="B7" s="1"/>
      <c r="C7" s="1"/>
      <c r="D7" s="1"/>
      <c r="E7" s="1"/>
      <c r="F7" s="1"/>
      <c r="G7" s="1"/>
      <c r="I7" s="1"/>
      <c r="J7" s="1"/>
      <c r="K7" s="1"/>
      <c r="L7" s="1"/>
      <c r="M7" s="1"/>
      <c r="N7" s="1"/>
      <c r="O7" s="1"/>
    </row>
    <row r="8" spans="1:15" ht="18.95" customHeight="1">
      <c r="A8" s="1"/>
      <c r="B8" s="1"/>
      <c r="C8" s="1"/>
      <c r="D8" s="1"/>
      <c r="E8" s="1"/>
      <c r="F8" s="1"/>
      <c r="G8" s="1"/>
      <c r="I8" s="1"/>
      <c r="J8" s="1"/>
      <c r="K8" s="1"/>
      <c r="L8" s="1"/>
      <c r="M8" s="1"/>
      <c r="N8" s="1"/>
      <c r="O8" s="1"/>
    </row>
    <row r="9" spans="1:15" ht="18.95" customHeight="1">
      <c r="A9" s="1"/>
      <c r="B9" s="1"/>
      <c r="C9" s="1"/>
      <c r="D9" s="1"/>
      <c r="E9" s="1"/>
      <c r="F9" s="1"/>
      <c r="G9" s="1"/>
      <c r="I9" s="1"/>
      <c r="J9" s="1"/>
      <c r="K9" s="1"/>
      <c r="L9" s="1"/>
      <c r="M9" s="1"/>
      <c r="N9" s="1"/>
      <c r="O9" s="1"/>
    </row>
    <row r="10" spans="1:15" ht="18.95" customHeight="1">
      <c r="A10" s="1"/>
      <c r="B10" s="1"/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  <c r="O10" s="1"/>
    </row>
    <row r="11" spans="1:15" ht="18.95" customHeight="1">
      <c r="A11" s="1"/>
      <c r="B11" s="1"/>
      <c r="C11" s="1"/>
      <c r="D11" s="1"/>
      <c r="E11" s="1"/>
      <c r="F11" s="1"/>
      <c r="G11" s="1"/>
      <c r="I11" s="1"/>
      <c r="J11" s="1"/>
      <c r="K11" s="1"/>
      <c r="L11" s="1"/>
      <c r="M11" s="1"/>
      <c r="N11" s="1"/>
      <c r="O11" s="1"/>
    </row>
    <row r="12" spans="1:15" ht="18.95" customHeight="1">
      <c r="A12" s="1"/>
      <c r="B12" s="1"/>
      <c r="C12" s="1"/>
      <c r="D12" s="1"/>
      <c r="E12" s="1"/>
      <c r="F12" s="1"/>
      <c r="G12" s="1"/>
      <c r="I12" s="1"/>
      <c r="J12" s="1"/>
      <c r="K12" s="1"/>
      <c r="L12" s="1"/>
      <c r="M12" s="1"/>
      <c r="N12" s="1"/>
      <c r="O12" s="1"/>
    </row>
    <row r="13" spans="1:15" ht="18.95" customHeight="1">
      <c r="A13" s="1"/>
      <c r="B13" s="1"/>
      <c r="C13" s="1"/>
      <c r="D13" s="1"/>
      <c r="E13" s="1"/>
      <c r="F13" s="1"/>
      <c r="G13" s="1"/>
      <c r="I13" s="1"/>
      <c r="J13" s="1"/>
      <c r="K13" s="1"/>
      <c r="L13" s="1"/>
      <c r="M13" s="1"/>
      <c r="N13" s="1"/>
      <c r="O13" s="1"/>
    </row>
    <row r="14" spans="1:15" ht="18.95" customHeight="1">
      <c r="A14" s="1"/>
      <c r="B14" s="1"/>
      <c r="C14" s="1"/>
      <c r="D14" s="1"/>
      <c r="E14" s="1"/>
      <c r="F14" s="1"/>
      <c r="G14" s="1"/>
      <c r="I14" s="1"/>
      <c r="J14" s="1"/>
      <c r="K14" s="1"/>
      <c r="L14" s="1"/>
      <c r="M14" s="1"/>
      <c r="N14" s="1"/>
      <c r="O14" s="1"/>
    </row>
    <row r="15" spans="1:15" ht="18.95" customHeight="1">
      <c r="A15" s="1"/>
      <c r="B15" s="1"/>
      <c r="C15" s="1"/>
      <c r="D15" s="1"/>
      <c r="E15" s="1"/>
      <c r="F15" s="1"/>
      <c r="G15" s="1"/>
      <c r="I15" s="1"/>
      <c r="J15" s="1"/>
      <c r="K15" s="1"/>
      <c r="L15" s="1"/>
      <c r="M15" s="1"/>
      <c r="N15" s="1"/>
      <c r="O15" s="1"/>
    </row>
    <row r="16" spans="1:15" ht="18.95" customHeight="1">
      <c r="A16" s="1"/>
      <c r="B16" s="1"/>
      <c r="C16" s="1"/>
      <c r="D16" s="1"/>
      <c r="E16" s="1"/>
      <c r="F16" s="1"/>
      <c r="G16" s="1"/>
      <c r="I16" s="1"/>
      <c r="J16" s="1"/>
      <c r="K16" s="1"/>
      <c r="L16" s="1"/>
      <c r="M16" s="1"/>
      <c r="N16" s="1"/>
      <c r="O16" s="1"/>
    </row>
    <row r="17" spans="1:15" ht="18.95" customHeight="1">
      <c r="A17" s="1"/>
      <c r="B17" s="1"/>
      <c r="C17" s="1"/>
      <c r="D17" s="1"/>
      <c r="E17" s="1"/>
      <c r="F17" s="1"/>
      <c r="G17" s="1"/>
      <c r="I17" s="1"/>
      <c r="J17" s="1"/>
      <c r="K17" s="1"/>
      <c r="L17" s="1"/>
      <c r="M17" s="1"/>
      <c r="N17" s="1"/>
      <c r="O17" s="1"/>
    </row>
    <row r="18" spans="1:15" ht="18.95" customHeight="1">
      <c r="A18" s="1"/>
      <c r="B18" s="1"/>
      <c r="C18" s="1"/>
      <c r="D18" s="1"/>
      <c r="E18" s="1"/>
      <c r="F18" s="1"/>
      <c r="G18" s="1"/>
      <c r="I18" s="1"/>
      <c r="J18" s="1"/>
      <c r="K18" s="1"/>
      <c r="L18" s="1"/>
      <c r="M18" s="1"/>
      <c r="N18" s="1"/>
      <c r="O18" s="1"/>
    </row>
    <row r="19" spans="1:15" ht="18.95" customHeight="1">
      <c r="A19" s="1"/>
      <c r="B19" s="1"/>
      <c r="C19" s="1"/>
      <c r="D19" s="1"/>
      <c r="E19" s="1"/>
      <c r="F19" s="1"/>
      <c r="G19" s="1"/>
      <c r="I19" s="1"/>
      <c r="J19" s="1"/>
      <c r="K19" s="1"/>
      <c r="L19" s="1"/>
      <c r="M19" s="1"/>
      <c r="N19" s="1"/>
      <c r="O19" s="1"/>
    </row>
    <row r="20" spans="1:15" ht="18.95" customHeight="1">
      <c r="A20" s="1"/>
      <c r="B20" s="1"/>
      <c r="C20" s="1"/>
      <c r="D20" s="1"/>
      <c r="E20" s="1"/>
      <c r="F20" s="1"/>
      <c r="G20" s="1"/>
      <c r="I20" s="1"/>
      <c r="J20" s="1"/>
      <c r="K20" s="1"/>
      <c r="L20" s="1"/>
      <c r="M20" s="1"/>
      <c r="N20" s="1"/>
      <c r="O20" s="1"/>
    </row>
    <row r="21" spans="1:15" ht="18.95" customHeight="1">
      <c r="A21" s="1"/>
      <c r="B21" s="1"/>
      <c r="C21" s="1"/>
      <c r="D21" s="1"/>
      <c r="E21" s="1"/>
      <c r="F21" s="1"/>
      <c r="G21" s="1"/>
      <c r="I21" s="1"/>
      <c r="J21" s="1"/>
      <c r="K21" s="1"/>
      <c r="L21" s="1"/>
      <c r="M21" s="1"/>
      <c r="N21" s="1"/>
      <c r="O21" s="1"/>
    </row>
    <row r="22" spans="1:15" ht="18.95" customHeight="1">
      <c r="A22" s="1"/>
      <c r="B22" s="1"/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  <c r="O22" s="1"/>
    </row>
    <row r="23" spans="1:15" ht="18.95" customHeight="1">
      <c r="A23" s="1"/>
      <c r="B23" s="1"/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</row>
    <row r="24" spans="1:15" ht="18.95" customHeight="1">
      <c r="A24" s="1"/>
      <c r="B24" s="1"/>
      <c r="C24" s="1"/>
      <c r="D24" s="1"/>
      <c r="E24" s="1"/>
      <c r="F24" s="1"/>
      <c r="G24" s="1"/>
      <c r="I24" s="1"/>
      <c r="J24" s="1"/>
      <c r="K24" s="1"/>
      <c r="L24" s="1"/>
      <c r="M24" s="1"/>
      <c r="N24" s="1"/>
      <c r="O24" s="1"/>
    </row>
    <row r="25" spans="1:15" ht="18.95" customHeight="1">
      <c r="A25" s="1"/>
      <c r="B25" s="1"/>
      <c r="C25" s="1"/>
      <c r="D25" s="1"/>
      <c r="E25" s="1"/>
      <c r="F25" s="1"/>
      <c r="G25" s="1"/>
      <c r="I25" s="1"/>
      <c r="J25" s="1"/>
      <c r="K25" s="1"/>
      <c r="L25" s="1"/>
      <c r="M25" s="1"/>
      <c r="N25" s="1"/>
      <c r="O25" s="1"/>
    </row>
    <row r="26" spans="1:15" ht="18.95" customHeight="1">
      <c r="A26" s="1"/>
      <c r="B26" s="1"/>
      <c r="C26" s="1"/>
      <c r="D26" s="1"/>
      <c r="E26" s="1"/>
      <c r="F26" s="1"/>
      <c r="G26" s="1"/>
      <c r="I26" s="1"/>
      <c r="J26" s="1"/>
      <c r="K26" s="1"/>
      <c r="L26" s="1"/>
      <c r="M26" s="1"/>
      <c r="N26" s="1"/>
      <c r="O26" s="1"/>
    </row>
    <row r="27" spans="1:15" ht="18.95" customHeight="1">
      <c r="A27" s="1"/>
      <c r="B27" s="1"/>
      <c r="C27" s="1"/>
      <c r="D27" s="1"/>
      <c r="E27" s="1"/>
      <c r="F27" s="1"/>
      <c r="G27" s="1"/>
      <c r="I27" s="1"/>
      <c r="J27" s="1"/>
      <c r="K27" s="1"/>
      <c r="L27" s="1"/>
      <c r="M27" s="1"/>
      <c r="N27" s="1"/>
      <c r="O27" s="1"/>
    </row>
    <row r="28" spans="1:15" ht="18.95" customHeight="1">
      <c r="A28" s="1"/>
      <c r="B28" s="1"/>
      <c r="C28" s="1"/>
      <c r="D28" s="1"/>
      <c r="E28" s="1"/>
      <c r="F28" s="1"/>
      <c r="G28" s="1"/>
      <c r="I28" s="1"/>
      <c r="J28" s="1"/>
      <c r="K28" s="1"/>
      <c r="L28" s="1"/>
      <c r="M28" s="1"/>
      <c r="N28" s="1"/>
      <c r="O28" s="1"/>
    </row>
    <row r="29" spans="1:15" ht="18.95" customHeight="1">
      <c r="A29" s="1"/>
      <c r="B29" s="1"/>
      <c r="C29" s="1"/>
      <c r="D29" s="1"/>
      <c r="E29" s="1"/>
      <c r="F29" s="1"/>
      <c r="G29" s="1"/>
      <c r="I29" s="1"/>
      <c r="J29" s="1"/>
      <c r="K29" s="1"/>
      <c r="L29" s="1"/>
      <c r="M29" s="1"/>
      <c r="N29" s="1"/>
      <c r="O29" s="1"/>
    </row>
    <row r="30" spans="1:15" ht="18.95" customHeight="1">
      <c r="A30" s="1"/>
      <c r="B30" s="1"/>
      <c r="C30" s="1"/>
      <c r="D30" s="1"/>
      <c r="E30" s="1"/>
      <c r="F30" s="1"/>
      <c r="G30" s="1"/>
      <c r="I30" s="1"/>
      <c r="J30" s="1"/>
      <c r="K30" s="1"/>
      <c r="L30" s="1"/>
      <c r="M30" s="1"/>
      <c r="N30" s="1"/>
      <c r="O30" s="1"/>
    </row>
    <row r="31" spans="1:15" ht="18.95" customHeight="1">
      <c r="A31" s="1"/>
      <c r="B31" s="1"/>
      <c r="C31" s="1"/>
      <c r="D31" s="1"/>
      <c r="E31" s="1"/>
      <c r="F31" s="1"/>
      <c r="G31" s="1"/>
      <c r="I31" s="1"/>
      <c r="J31" s="1"/>
      <c r="K31" s="1"/>
      <c r="L31" s="1"/>
      <c r="M31" s="1"/>
      <c r="N31" s="1"/>
      <c r="O31" s="1"/>
    </row>
    <row r="33" spans="1:9">
      <c r="A33" s="6"/>
      <c r="I33" s="6"/>
    </row>
  </sheetData>
  <mergeCells count="6">
    <mergeCell ref="A1:G1"/>
    <mergeCell ref="C3:C4"/>
    <mergeCell ref="D3:D4"/>
    <mergeCell ref="I1:O1"/>
    <mergeCell ref="K3:K4"/>
    <mergeCell ref="L3:L4"/>
  </mergeCells>
  <phoneticPr fontId="2" type="noConversion"/>
  <pageMargins left="0.3" right="0.3" top="0.3" bottom="0.3" header="0" footer="0"/>
  <pageSetup scale="97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workbookViewId="0">
      <selection activeCell="A2" sqref="A2"/>
    </sheetView>
  </sheetViews>
  <sheetFormatPr defaultRowHeight="12.75"/>
  <cols>
    <col min="1" max="2" width="10.73046875" customWidth="1"/>
    <col min="3" max="3" width="40.73046875" customWidth="1"/>
    <col min="4" max="4" width="8.73046875" customWidth="1"/>
    <col min="5" max="9" width="10.73046875" customWidth="1"/>
    <col min="10" max="10" width="40.73046875" customWidth="1"/>
    <col min="11" max="11" width="8.73046875" customWidth="1"/>
    <col min="12" max="14" width="10.73046875" customWidth="1"/>
  </cols>
  <sheetData>
    <row r="1" spans="1:14" ht="20.25">
      <c r="A1" s="56" t="s">
        <v>66</v>
      </c>
      <c r="B1" s="56"/>
      <c r="C1" s="56"/>
      <c r="D1" s="56"/>
      <c r="E1" s="56"/>
      <c r="F1" s="56"/>
      <c r="G1" s="56"/>
      <c r="H1" s="56" t="s">
        <v>67</v>
      </c>
      <c r="I1" s="56"/>
      <c r="J1" s="56"/>
      <c r="K1" s="56"/>
      <c r="L1" s="56"/>
      <c r="M1" s="56"/>
      <c r="N1" s="56"/>
    </row>
    <row r="3" spans="1:14">
      <c r="A3" s="2" t="s">
        <v>0</v>
      </c>
      <c r="B3" s="2" t="s">
        <v>1</v>
      </c>
      <c r="C3" s="59" t="s">
        <v>6</v>
      </c>
      <c r="D3" s="59" t="s">
        <v>7</v>
      </c>
      <c r="E3" s="2" t="s">
        <v>2</v>
      </c>
      <c r="F3" s="2" t="s">
        <v>3</v>
      </c>
      <c r="G3" s="2" t="s">
        <v>3</v>
      </c>
      <c r="H3" s="2" t="s">
        <v>0</v>
      </c>
      <c r="I3" s="2" t="s">
        <v>1</v>
      </c>
      <c r="J3" s="59" t="s">
        <v>6</v>
      </c>
      <c r="K3" s="59" t="s">
        <v>7</v>
      </c>
      <c r="L3" s="2" t="s">
        <v>2</v>
      </c>
      <c r="M3" s="2" t="s">
        <v>3</v>
      </c>
      <c r="N3" s="2" t="s">
        <v>3</v>
      </c>
    </row>
    <row r="4" spans="1:14">
      <c r="A4" s="7" t="s">
        <v>4</v>
      </c>
      <c r="B4" s="7" t="s">
        <v>5</v>
      </c>
      <c r="C4" s="60"/>
      <c r="D4" s="60"/>
      <c r="E4" s="7" t="s">
        <v>8</v>
      </c>
      <c r="F4" s="7" t="s">
        <v>9</v>
      </c>
      <c r="G4" s="7" t="s">
        <v>10</v>
      </c>
      <c r="H4" s="7" t="s">
        <v>4</v>
      </c>
      <c r="I4" s="7" t="s">
        <v>5</v>
      </c>
      <c r="J4" s="60"/>
      <c r="K4" s="60"/>
      <c r="L4" s="7" t="s">
        <v>8</v>
      </c>
      <c r="M4" s="7" t="s">
        <v>9</v>
      </c>
      <c r="N4" s="7" t="s">
        <v>10</v>
      </c>
    </row>
    <row r="5" spans="1:14" ht="18.95" customHeight="1">
      <c r="A5" s="1"/>
      <c r="B5" s="1"/>
      <c r="C5" s="1"/>
      <c r="D5" s="1"/>
      <c r="E5" s="3"/>
      <c r="F5" s="3"/>
      <c r="G5" s="3"/>
      <c r="H5" s="1"/>
      <c r="I5" s="1"/>
      <c r="J5" s="1"/>
      <c r="K5" s="1"/>
      <c r="L5" s="3"/>
      <c r="M5" s="3"/>
      <c r="N5" s="3"/>
    </row>
    <row r="6" spans="1:14" ht="18.9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8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8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8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8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8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8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8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8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8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8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8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8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8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8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8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8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6"/>
      <c r="H42" s="6"/>
    </row>
  </sheetData>
  <mergeCells count="6">
    <mergeCell ref="A1:G1"/>
    <mergeCell ref="H1:N1"/>
    <mergeCell ref="C3:C4"/>
    <mergeCell ref="D3:D4"/>
    <mergeCell ref="J3:J4"/>
    <mergeCell ref="K3:K4"/>
  </mergeCells>
  <phoneticPr fontId="2" type="noConversion"/>
  <pageMargins left="0.25" right="0.25" top="0.25" bottom="0.25" header="0.5" footer="0.5"/>
  <pageSetup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>
      <selection activeCell="I29" sqref="I29"/>
    </sheetView>
  </sheetViews>
  <sheetFormatPr defaultRowHeight="12.75"/>
  <cols>
    <col min="1" max="2" width="6.73046875" customWidth="1"/>
    <col min="3" max="3" width="18.73046875" customWidth="1"/>
    <col min="4" max="4" width="4.73046875" customWidth="1"/>
    <col min="5" max="7" width="8.73046875" customWidth="1"/>
  </cols>
  <sheetData>
    <row r="1" spans="1:7" ht="20.25">
      <c r="A1" s="56" t="s">
        <v>11</v>
      </c>
      <c r="B1" s="56"/>
      <c r="C1" s="56"/>
      <c r="D1" s="56"/>
      <c r="E1" s="56"/>
      <c r="F1" s="56"/>
      <c r="G1" s="56"/>
    </row>
    <row r="3" spans="1:7">
      <c r="A3" s="4" t="s">
        <v>0</v>
      </c>
      <c r="B3" s="4" t="s">
        <v>1</v>
      </c>
      <c r="C3" s="57" t="s">
        <v>6</v>
      </c>
      <c r="D3" s="57" t="s">
        <v>7</v>
      </c>
      <c r="E3" s="4" t="s">
        <v>2</v>
      </c>
      <c r="F3" s="63" t="s">
        <v>12</v>
      </c>
      <c r="G3" s="64"/>
    </row>
    <row r="4" spans="1:7">
      <c r="A4" s="5" t="s">
        <v>4</v>
      </c>
      <c r="B4" s="5" t="s">
        <v>5</v>
      </c>
      <c r="C4" s="58"/>
      <c r="D4" s="58"/>
      <c r="E4" s="5" t="s">
        <v>8</v>
      </c>
      <c r="F4" s="65" t="s">
        <v>13</v>
      </c>
      <c r="G4" s="66"/>
    </row>
    <row r="5" spans="1:7" ht="18.95" customHeight="1">
      <c r="A5" s="1"/>
      <c r="B5" s="1"/>
      <c r="C5" s="1"/>
      <c r="D5" s="1"/>
      <c r="E5" s="3"/>
      <c r="F5" s="61"/>
      <c r="G5" s="62"/>
    </row>
    <row r="6" spans="1:7" ht="18.95" customHeight="1">
      <c r="A6" s="1"/>
      <c r="B6" s="1"/>
      <c r="C6" s="1"/>
      <c r="D6" s="1"/>
      <c r="E6" s="1"/>
      <c r="F6" s="61"/>
      <c r="G6" s="62"/>
    </row>
    <row r="7" spans="1:7" ht="18.95" customHeight="1">
      <c r="A7" s="1"/>
      <c r="B7" s="1"/>
      <c r="C7" s="1"/>
      <c r="D7" s="1"/>
      <c r="E7" s="1"/>
      <c r="F7" s="61"/>
      <c r="G7" s="62"/>
    </row>
    <row r="8" spans="1:7" ht="18.95" customHeight="1">
      <c r="A8" s="1"/>
      <c r="B8" s="1"/>
      <c r="C8" s="1"/>
      <c r="D8" s="1"/>
      <c r="E8" s="1"/>
      <c r="F8" s="61"/>
      <c r="G8" s="62"/>
    </row>
    <row r="9" spans="1:7" ht="18.95" customHeight="1">
      <c r="A9" s="1"/>
      <c r="B9" s="1"/>
      <c r="C9" s="1"/>
      <c r="D9" s="1"/>
      <c r="E9" s="1"/>
      <c r="F9" s="61"/>
      <c r="G9" s="62"/>
    </row>
    <row r="10" spans="1:7" ht="18.95" customHeight="1">
      <c r="A10" s="1"/>
      <c r="B10" s="1"/>
      <c r="C10" s="1"/>
      <c r="D10" s="1"/>
      <c r="E10" s="1"/>
      <c r="F10" s="61"/>
      <c r="G10" s="62"/>
    </row>
    <row r="11" spans="1:7" ht="18.95" customHeight="1">
      <c r="A11" s="1"/>
      <c r="B11" s="1"/>
      <c r="C11" s="1"/>
      <c r="D11" s="1"/>
      <c r="E11" s="1"/>
      <c r="F11" s="61"/>
      <c r="G11" s="62"/>
    </row>
    <row r="12" spans="1:7" ht="18.95" customHeight="1">
      <c r="A12" s="1"/>
      <c r="B12" s="1"/>
      <c r="C12" s="1"/>
      <c r="D12" s="1"/>
      <c r="E12" s="1"/>
      <c r="F12" s="61"/>
      <c r="G12" s="62"/>
    </row>
    <row r="13" spans="1:7" ht="18.95" customHeight="1">
      <c r="A13" s="1"/>
      <c r="B13" s="1"/>
      <c r="C13" s="1"/>
      <c r="D13" s="1"/>
      <c r="E13" s="1"/>
      <c r="F13" s="61"/>
      <c r="G13" s="62"/>
    </row>
    <row r="14" spans="1:7" ht="18.95" customHeight="1">
      <c r="A14" s="1"/>
      <c r="B14" s="1"/>
      <c r="C14" s="1"/>
      <c r="D14" s="1"/>
      <c r="E14" s="1"/>
      <c r="F14" s="61"/>
      <c r="G14" s="62"/>
    </row>
    <row r="15" spans="1:7" ht="18.95" customHeight="1">
      <c r="A15" s="1"/>
      <c r="B15" s="1"/>
      <c r="C15" s="1"/>
      <c r="D15" s="1"/>
      <c r="E15" s="1"/>
      <c r="F15" s="61"/>
      <c r="G15" s="62"/>
    </row>
    <row r="16" spans="1:7" ht="18.95" customHeight="1">
      <c r="A16" s="1"/>
      <c r="B16" s="1"/>
      <c r="C16" s="1"/>
      <c r="D16" s="1"/>
      <c r="E16" s="1"/>
      <c r="F16" s="61"/>
      <c r="G16" s="62"/>
    </row>
    <row r="17" spans="1:7" ht="18.95" customHeight="1">
      <c r="A17" s="1"/>
      <c r="B17" s="1"/>
      <c r="C17" s="1"/>
      <c r="D17" s="1"/>
      <c r="E17" s="1"/>
      <c r="F17" s="61"/>
      <c r="G17" s="62"/>
    </row>
    <row r="18" spans="1:7" ht="18.95" customHeight="1">
      <c r="A18" s="1"/>
      <c r="B18" s="1"/>
      <c r="C18" s="1"/>
      <c r="D18" s="1"/>
      <c r="E18" s="1"/>
      <c r="F18" s="61"/>
      <c r="G18" s="62"/>
    </row>
    <row r="19" spans="1:7" ht="18.95" customHeight="1">
      <c r="A19" s="1"/>
      <c r="B19" s="1"/>
      <c r="C19" s="1"/>
      <c r="D19" s="1"/>
      <c r="E19" s="1"/>
      <c r="F19" s="61"/>
      <c r="G19" s="62"/>
    </row>
    <row r="20" spans="1:7" ht="18.95" customHeight="1">
      <c r="A20" s="1"/>
      <c r="B20" s="1"/>
      <c r="C20" s="1"/>
      <c r="D20" s="1"/>
      <c r="E20" s="1"/>
      <c r="F20" s="61"/>
      <c r="G20" s="62"/>
    </row>
    <row r="21" spans="1:7" ht="18.95" customHeight="1">
      <c r="A21" s="1"/>
      <c r="B21" s="1"/>
      <c r="C21" s="1"/>
      <c r="D21" s="1"/>
      <c r="E21" s="1"/>
      <c r="F21" s="61"/>
      <c r="G21" s="62"/>
    </row>
    <row r="22" spans="1:7" ht="18.95" customHeight="1">
      <c r="A22" s="1"/>
      <c r="B22" s="1"/>
      <c r="C22" s="1"/>
      <c r="D22" s="1"/>
      <c r="E22" s="1"/>
      <c r="F22" s="61"/>
      <c r="G22" s="62"/>
    </row>
    <row r="23" spans="1:7" ht="18.95" customHeight="1">
      <c r="A23" s="1"/>
      <c r="B23" s="1"/>
      <c r="C23" s="1"/>
      <c r="D23" s="1"/>
      <c r="E23" s="1"/>
      <c r="F23" s="61"/>
      <c r="G23" s="62"/>
    </row>
    <row r="24" spans="1:7" ht="18.95" customHeight="1">
      <c r="A24" s="1"/>
      <c r="B24" s="1"/>
      <c r="C24" s="1"/>
      <c r="D24" s="1"/>
      <c r="E24" s="1"/>
      <c r="F24" s="61"/>
      <c r="G24" s="62"/>
    </row>
    <row r="25" spans="1:7" ht="18.95" customHeight="1">
      <c r="A25" s="1"/>
      <c r="B25" s="1"/>
      <c r="C25" s="1"/>
      <c r="D25" s="1"/>
      <c r="E25" s="1"/>
      <c r="F25" s="61"/>
      <c r="G25" s="62"/>
    </row>
    <row r="26" spans="1:7" ht="18.95" customHeight="1">
      <c r="A26" s="1"/>
      <c r="B26" s="1"/>
      <c r="C26" s="1"/>
      <c r="D26" s="1"/>
      <c r="E26" s="1"/>
      <c r="F26" s="61"/>
      <c r="G26" s="62"/>
    </row>
    <row r="27" spans="1:7" ht="18.95" customHeight="1">
      <c r="A27" s="1"/>
      <c r="B27" s="1"/>
      <c r="C27" s="1"/>
      <c r="D27" s="1"/>
      <c r="E27" s="1"/>
      <c r="F27" s="61"/>
      <c r="G27" s="62"/>
    </row>
    <row r="28" spans="1:7" ht="18.95" customHeight="1">
      <c r="A28" s="1"/>
      <c r="B28" s="1"/>
      <c r="C28" s="1"/>
      <c r="D28" s="1"/>
      <c r="E28" s="1"/>
      <c r="F28" s="61"/>
      <c r="G28" s="62"/>
    </row>
    <row r="29" spans="1:7" ht="18.95" customHeight="1">
      <c r="A29" s="1"/>
      <c r="B29" s="1"/>
      <c r="C29" s="1"/>
      <c r="D29" s="1"/>
      <c r="E29" s="1"/>
      <c r="F29" s="61"/>
      <c r="G29" s="62"/>
    </row>
    <row r="30" spans="1:7" ht="18.95" customHeight="1">
      <c r="A30" s="1"/>
      <c r="B30" s="1"/>
      <c r="C30" s="1"/>
      <c r="D30" s="1"/>
      <c r="E30" s="1"/>
      <c r="F30" s="61"/>
      <c r="G30" s="62"/>
    </row>
    <row r="31" spans="1:7" ht="18.95" customHeight="1">
      <c r="A31" s="1"/>
      <c r="B31" s="1"/>
      <c r="C31" s="1"/>
      <c r="D31" s="1"/>
      <c r="E31" s="1"/>
      <c r="F31" s="61"/>
      <c r="G31" s="62"/>
    </row>
    <row r="33" spans="1:1">
      <c r="A33" s="6"/>
    </row>
  </sheetData>
  <mergeCells count="32">
    <mergeCell ref="F11:G11"/>
    <mergeCell ref="A1:G1"/>
    <mergeCell ref="C3:C4"/>
    <mergeCell ref="D3:D4"/>
    <mergeCell ref="F3:G3"/>
    <mergeCell ref="F4:G4"/>
    <mergeCell ref="F5:G5"/>
    <mergeCell ref="F6:G6"/>
    <mergeCell ref="F7:G7"/>
    <mergeCell ref="F8:G8"/>
    <mergeCell ref="F9:G9"/>
    <mergeCell ref="F10:G10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4:G24"/>
    <mergeCell ref="F29:G29"/>
    <mergeCell ref="F30:G30"/>
    <mergeCell ref="F31:G31"/>
    <mergeCell ref="F25:G25"/>
    <mergeCell ref="F26:G26"/>
    <mergeCell ref="F27:G27"/>
    <mergeCell ref="F28:G28"/>
  </mergeCells>
  <phoneticPr fontId="2" type="noConversion"/>
  <pageMargins left="0.3" right="0.3" top="0.3" bottom="0.3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"/>
  <sheetViews>
    <sheetView workbookViewId="0">
      <selection activeCell="H5" sqref="H5"/>
    </sheetView>
  </sheetViews>
  <sheetFormatPr defaultColWidth="9.1328125" defaultRowHeight="10.15"/>
  <cols>
    <col min="1" max="1" width="6" style="8" bestFit="1" customWidth="1"/>
    <col min="2" max="2" width="20.73046875" style="8" customWidth="1"/>
    <col min="3" max="3" width="9.3984375" style="13" bestFit="1" customWidth="1"/>
    <col min="4" max="4" width="7.3984375" style="8" bestFit="1" customWidth="1"/>
    <col min="5" max="5" width="5.73046875" style="14" bestFit="1" customWidth="1"/>
    <col min="6" max="6" width="6.59765625" style="14" bestFit="1" customWidth="1"/>
    <col min="7" max="7" width="7.86328125" style="14" bestFit="1" customWidth="1"/>
    <col min="8" max="8" width="8.265625" style="13" bestFit="1" customWidth="1"/>
    <col min="9" max="9" width="7.86328125" style="14" bestFit="1" customWidth="1"/>
    <col min="10" max="10" width="6.59765625" style="14" bestFit="1" customWidth="1"/>
    <col min="11" max="13" width="10.86328125" style="14" bestFit="1" customWidth="1"/>
    <col min="14" max="14" width="9" style="8" bestFit="1" customWidth="1"/>
    <col min="15" max="15" width="8.73046875" style="8" bestFit="1" customWidth="1"/>
    <col min="16" max="16384" width="9.1328125" style="8"/>
  </cols>
  <sheetData>
    <row r="1" spans="1:15" ht="15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>
      <c r="A2" s="9" t="s">
        <v>14</v>
      </c>
      <c r="B2" s="9" t="s">
        <v>15</v>
      </c>
      <c r="C2" s="10" t="s">
        <v>16</v>
      </c>
      <c r="D2" s="9" t="s">
        <v>17</v>
      </c>
      <c r="E2" s="11" t="s">
        <v>18</v>
      </c>
      <c r="F2" s="11" t="s">
        <v>19</v>
      </c>
      <c r="G2" s="11" t="s">
        <v>20</v>
      </c>
      <c r="H2" s="10" t="s">
        <v>21</v>
      </c>
      <c r="I2" s="11" t="s">
        <v>18</v>
      </c>
      <c r="J2" s="11" t="s">
        <v>19</v>
      </c>
      <c r="K2" s="11" t="s">
        <v>20</v>
      </c>
      <c r="L2" s="11" t="s">
        <v>22</v>
      </c>
      <c r="M2" s="11" t="s">
        <v>23</v>
      </c>
      <c r="N2" s="9" t="s">
        <v>24</v>
      </c>
      <c r="O2" s="9" t="s">
        <v>25</v>
      </c>
    </row>
    <row r="3" spans="1:15">
      <c r="A3" s="8" t="s">
        <v>27</v>
      </c>
      <c r="B3" s="12" t="s">
        <v>28</v>
      </c>
      <c r="C3" s="13">
        <v>45230</v>
      </c>
      <c r="D3" s="8">
        <v>500</v>
      </c>
      <c r="E3" s="14">
        <v>10</v>
      </c>
      <c r="F3" s="14">
        <v>100</v>
      </c>
      <c r="G3" s="14">
        <f>D3*E3+F3</f>
        <v>5100</v>
      </c>
      <c r="H3" s="13">
        <v>45412</v>
      </c>
      <c r="I3" s="14">
        <v>20</v>
      </c>
      <c r="J3" s="14">
        <v>100</v>
      </c>
      <c r="K3" s="14">
        <f>D3*I3+J3</f>
        <v>10100</v>
      </c>
      <c r="L3" s="15" t="str">
        <f>IF(K3&lt;G3, K3-G3, "")</f>
        <v/>
      </c>
      <c r="M3" s="15">
        <f>IF(K3&gt;G3, K3-G3, "")</f>
        <v>5000</v>
      </c>
      <c r="N3" s="16">
        <f>H3-C3</f>
        <v>182</v>
      </c>
      <c r="O3" s="17">
        <f>K3/G3-1</f>
        <v>0.98039215686274517</v>
      </c>
    </row>
    <row r="4" spans="1:15">
      <c r="A4" s="8" t="s">
        <v>29</v>
      </c>
      <c r="B4" s="12" t="s">
        <v>30</v>
      </c>
      <c r="C4" s="13">
        <v>45235</v>
      </c>
      <c r="D4" s="8">
        <v>250</v>
      </c>
      <c r="E4" s="14">
        <v>25</v>
      </c>
      <c r="F4" s="14">
        <v>100</v>
      </c>
      <c r="G4" s="14">
        <f>D4*E4+F4</f>
        <v>6350</v>
      </c>
      <c r="H4" s="13">
        <v>45488</v>
      </c>
      <c r="I4" s="14">
        <v>20</v>
      </c>
      <c r="J4" s="14">
        <v>100</v>
      </c>
      <c r="K4" s="14">
        <f>D4*I4+J4</f>
        <v>5100</v>
      </c>
      <c r="L4" s="15">
        <f>IF(K4&lt;G4, K4-G4, "")</f>
        <v>-1250</v>
      </c>
      <c r="M4" s="15" t="str">
        <f>IF(K4&gt;G4, K4-G4, "")</f>
        <v/>
      </c>
      <c r="N4" s="16">
        <f>H4-C4</f>
        <v>253</v>
      </c>
      <c r="O4" s="17">
        <f>K4/G4-1</f>
        <v>-0.19685039370078738</v>
      </c>
    </row>
    <row r="5" spans="1:15">
      <c r="B5" s="18"/>
      <c r="N5" s="16"/>
    </row>
    <row r="6" spans="1:15">
      <c r="L6" s="15"/>
      <c r="M6" s="15"/>
    </row>
    <row r="7" spans="1:15">
      <c r="L7" s="15"/>
      <c r="M7" s="15"/>
    </row>
    <row r="8" spans="1:15">
      <c r="K8" s="19" t="s">
        <v>31</v>
      </c>
      <c r="L8" s="20">
        <f>SUM(L3:L4)</f>
        <v>-1250</v>
      </c>
      <c r="M8" s="20">
        <f>SUM(M3:M4)</f>
        <v>5000</v>
      </c>
      <c r="N8" s="21" t="s">
        <v>32</v>
      </c>
      <c r="O8" s="22">
        <f>AVERAGE(O3:O4)</f>
        <v>0.39177088158097889</v>
      </c>
    </row>
  </sheetData>
  <mergeCells count="1">
    <mergeCell ref="A1:O1"/>
  </mergeCells>
  <phoneticPr fontId="2" type="noConversion"/>
  <pageMargins left="0.25" right="0.25" top="0.25" bottom="0.2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"/>
  <sheetViews>
    <sheetView tabSelected="1" workbookViewId="0">
      <selection activeCell="F44" sqref="F44"/>
    </sheetView>
  </sheetViews>
  <sheetFormatPr defaultColWidth="9.1328125" defaultRowHeight="10.15"/>
  <cols>
    <col min="1" max="1" width="8.73046875" style="24" bestFit="1" customWidth="1"/>
    <col min="2" max="2" width="7.3984375" style="25" bestFit="1" customWidth="1"/>
    <col min="3" max="3" width="8.265625" style="37" bestFit="1" customWidth="1"/>
    <col min="4" max="4" width="7.3984375" style="37" bestFit="1" customWidth="1"/>
    <col min="5" max="5" width="8.86328125" style="37" bestFit="1" customWidth="1"/>
    <col min="6" max="6" width="7.1328125" style="24" bestFit="1" customWidth="1"/>
    <col min="7" max="9" width="7.3984375" style="24" bestFit="1" customWidth="1"/>
    <col min="10" max="11" width="4.86328125" style="24" bestFit="1" customWidth="1"/>
    <col min="12" max="13" width="5.3984375" style="24" bestFit="1" customWidth="1"/>
    <col min="14" max="14" width="6.86328125" style="25" bestFit="1" customWidth="1"/>
    <col min="15" max="15" width="6" style="24" bestFit="1" customWidth="1"/>
    <col min="16" max="16" width="6.73046875" style="24" bestFit="1" customWidth="1"/>
    <col min="17" max="18" width="4.59765625" style="25" bestFit="1" customWidth="1"/>
    <col min="19" max="19" width="7.3984375" style="26" bestFit="1" customWidth="1"/>
    <col min="20" max="20" width="6.59765625" style="24" bestFit="1" customWidth="1"/>
    <col min="21" max="16384" width="9.1328125" style="24"/>
  </cols>
  <sheetData>
    <row r="1" spans="1:20">
      <c r="B1" s="68" t="s">
        <v>33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69"/>
      <c r="O1" s="68" t="s">
        <v>34</v>
      </c>
      <c r="P1" s="69"/>
    </row>
    <row r="2" spans="1:20" s="27" customFormat="1">
      <c r="B2" s="28"/>
      <c r="C2" s="29" t="s">
        <v>35</v>
      </c>
      <c r="D2" s="29" t="s">
        <v>35</v>
      </c>
      <c r="E2" s="29" t="s">
        <v>35</v>
      </c>
      <c r="F2" s="9"/>
      <c r="G2" s="30" t="s">
        <v>36</v>
      </c>
      <c r="H2" s="9"/>
      <c r="I2" s="30" t="s">
        <v>36</v>
      </c>
      <c r="J2" s="9"/>
      <c r="K2" s="9"/>
      <c r="L2" s="9" t="s">
        <v>37</v>
      </c>
      <c r="M2" s="9" t="s">
        <v>37</v>
      </c>
      <c r="N2" s="28" t="s">
        <v>38</v>
      </c>
      <c r="O2" s="31" t="s">
        <v>39</v>
      </c>
      <c r="P2" s="31" t="s">
        <v>65</v>
      </c>
      <c r="Q2" s="32"/>
      <c r="R2" s="32"/>
      <c r="S2" s="30" t="s">
        <v>40</v>
      </c>
    </row>
    <row r="3" spans="1:20" s="27" customFormat="1">
      <c r="B3" s="28"/>
      <c r="C3" s="29" t="s">
        <v>41</v>
      </c>
      <c r="D3" s="29" t="s">
        <v>41</v>
      </c>
      <c r="E3" s="29" t="s">
        <v>41</v>
      </c>
      <c r="F3" s="9"/>
      <c r="G3" s="30" t="s">
        <v>41</v>
      </c>
      <c r="H3" s="9"/>
      <c r="I3" s="30" t="s">
        <v>41</v>
      </c>
      <c r="J3" s="9" t="s">
        <v>37</v>
      </c>
      <c r="K3" s="9" t="s">
        <v>37</v>
      </c>
      <c r="L3" s="9" t="s">
        <v>42</v>
      </c>
      <c r="M3" s="9" t="s">
        <v>42</v>
      </c>
      <c r="N3" s="28" t="s">
        <v>43</v>
      </c>
      <c r="O3" s="9" t="s">
        <v>44</v>
      </c>
      <c r="P3" s="9" t="s">
        <v>44</v>
      </c>
      <c r="Q3" s="33"/>
      <c r="R3" s="33"/>
      <c r="S3" s="30" t="s">
        <v>41</v>
      </c>
      <c r="T3" s="27" t="s">
        <v>45</v>
      </c>
    </row>
    <row r="4" spans="1:20" s="27" customFormat="1">
      <c r="A4" s="21" t="s">
        <v>46</v>
      </c>
      <c r="B4" s="28" t="s">
        <v>47</v>
      </c>
      <c r="C4" s="29" t="s">
        <v>48</v>
      </c>
      <c r="D4" s="29" t="s">
        <v>49</v>
      </c>
      <c r="E4" s="29" t="s">
        <v>50</v>
      </c>
      <c r="F4" s="9" t="s">
        <v>51</v>
      </c>
      <c r="G4" s="30" t="s">
        <v>48</v>
      </c>
      <c r="H4" s="9" t="s">
        <v>52</v>
      </c>
      <c r="I4" s="30" t="s">
        <v>48</v>
      </c>
      <c r="J4" s="9" t="s">
        <v>53</v>
      </c>
      <c r="K4" s="9" t="s">
        <v>54</v>
      </c>
      <c r="L4" s="9" t="s">
        <v>55</v>
      </c>
      <c r="M4" s="9" t="s">
        <v>56</v>
      </c>
      <c r="N4" s="28" t="s">
        <v>57</v>
      </c>
      <c r="O4" s="9" t="s">
        <v>58</v>
      </c>
      <c r="P4" s="9" t="s">
        <v>58</v>
      </c>
      <c r="Q4" s="33" t="s">
        <v>59</v>
      </c>
      <c r="R4" s="33" t="s">
        <v>60</v>
      </c>
      <c r="S4" s="30" t="s">
        <v>47</v>
      </c>
      <c r="T4" s="27" t="s">
        <v>61</v>
      </c>
    </row>
    <row r="5" spans="1:20">
      <c r="A5" s="52">
        <v>45387</v>
      </c>
      <c r="B5" s="35">
        <v>38904.04</v>
      </c>
      <c r="C5" s="50">
        <v>-903.33000000000175</v>
      </c>
      <c r="D5" s="37">
        <v>307.06</v>
      </c>
      <c r="E5" s="37">
        <v>-11.24</v>
      </c>
      <c r="F5" s="54">
        <v>5204.34</v>
      </c>
      <c r="G5" s="55">
        <v>-9.5178280853007724E-3</v>
      </c>
      <c r="H5" s="54">
        <v>16248.52</v>
      </c>
      <c r="I5" s="55">
        <v>-7.9941585375830071E-3</v>
      </c>
      <c r="J5" s="8">
        <v>977</v>
      </c>
      <c r="K5" s="8">
        <v>1940</v>
      </c>
      <c r="L5" s="8">
        <v>394</v>
      </c>
      <c r="M5" s="8">
        <v>68</v>
      </c>
      <c r="N5" s="36">
        <v>0.68</v>
      </c>
      <c r="O5" s="36">
        <v>5.22</v>
      </c>
      <c r="P5" s="36">
        <v>4.5</v>
      </c>
      <c r="Q5" s="36">
        <f>J5/K5</f>
        <v>0.5036082474226804</v>
      </c>
      <c r="R5" s="36">
        <f>K5/J5</f>
        <v>1.9856704196519959</v>
      </c>
      <c r="S5" s="55">
        <v>1.1980783203609624E-2</v>
      </c>
      <c r="T5" s="36">
        <f>P5-O5</f>
        <v>-0.71999999999999975</v>
      </c>
    </row>
    <row r="6" spans="1:20">
      <c r="A6" s="52">
        <v>45394</v>
      </c>
      <c r="B6" s="35">
        <v>37983.24</v>
      </c>
      <c r="C6" s="50">
        <v>-920.80000000000291</v>
      </c>
      <c r="D6" s="37">
        <v>-475.84</v>
      </c>
      <c r="E6" s="37">
        <v>-248.13</v>
      </c>
      <c r="F6" s="54">
        <v>5123.41</v>
      </c>
      <c r="G6" s="55">
        <v>-1.5550482866223292E-2</v>
      </c>
      <c r="H6" s="54">
        <v>16175.09</v>
      </c>
      <c r="I6" s="55">
        <v>-4.519180823853497E-3</v>
      </c>
      <c r="J6" s="8">
        <v>438</v>
      </c>
      <c r="K6" s="8">
        <v>2481</v>
      </c>
      <c r="L6" s="8">
        <v>225</v>
      </c>
      <c r="M6" s="8">
        <v>94</v>
      </c>
      <c r="N6" s="36">
        <v>0.66</v>
      </c>
      <c r="O6" s="36">
        <v>5.24</v>
      </c>
      <c r="P6" s="36">
        <v>4.59</v>
      </c>
      <c r="Q6" s="36">
        <f t="shared" ref="Q6:Q24" si="0">J6/K6</f>
        <v>0.17654171704957677</v>
      </c>
      <c r="R6" s="36">
        <f t="shared" ref="R6:R24" si="1">K6/J6</f>
        <v>5.6643835616438354</v>
      </c>
      <c r="S6" s="55">
        <f t="shared" ref="S6:S24" si="2">B6/B5-1</f>
        <v>-2.3668493040825633E-2</v>
      </c>
      <c r="T6" s="36">
        <f t="shared" ref="T6:T24" si="3">P6-O6</f>
        <v>-0.65000000000000036</v>
      </c>
    </row>
    <row r="7" spans="1:20">
      <c r="A7" s="52">
        <v>45401</v>
      </c>
      <c r="B7" s="35">
        <v>37986.400000000001</v>
      </c>
      <c r="C7" s="50">
        <v>3.1600000000034925</v>
      </c>
      <c r="D7" s="37">
        <v>211.02</v>
      </c>
      <c r="E7" s="37">
        <v>253.58000000000175</v>
      </c>
      <c r="F7" s="54">
        <v>4967.2299999999996</v>
      </c>
      <c r="G7" s="55">
        <v>-3.0483603693633787E-2</v>
      </c>
      <c r="H7" s="54">
        <v>15282.01</v>
      </c>
      <c r="I7" s="55">
        <v>-5.521329402185704E-2</v>
      </c>
      <c r="J7" s="8">
        <v>904</v>
      </c>
      <c r="K7" s="8">
        <v>2001</v>
      </c>
      <c r="L7" s="8">
        <v>45</v>
      </c>
      <c r="M7" s="8">
        <v>173</v>
      </c>
      <c r="N7" s="36">
        <v>0.75</v>
      </c>
      <c r="O7" s="36">
        <v>5.25</v>
      </c>
      <c r="P7" s="36">
        <v>4.74</v>
      </c>
      <c r="Q7" s="36">
        <f t="shared" si="0"/>
        <v>0.45177411294352826</v>
      </c>
      <c r="R7" s="36">
        <f t="shared" si="1"/>
        <v>2.2134955752212391</v>
      </c>
      <c r="S7" s="55">
        <f t="shared" si="2"/>
        <v>8.3194587928936414E-5</v>
      </c>
      <c r="T7" s="36">
        <f t="shared" si="3"/>
        <v>-0.50999999999999979</v>
      </c>
    </row>
    <row r="8" spans="1:20">
      <c r="A8" s="52">
        <v>45408</v>
      </c>
      <c r="B8" s="35">
        <v>38239.660000000003</v>
      </c>
      <c r="C8" s="50">
        <v>253.26000000000204</v>
      </c>
      <c r="D8" s="37">
        <v>153.86000000000001</v>
      </c>
      <c r="E8" s="37">
        <v>146.43</v>
      </c>
      <c r="F8" s="54">
        <v>5099.96</v>
      </c>
      <c r="G8" s="55">
        <v>2.6721130287907124E-2</v>
      </c>
      <c r="H8" s="54">
        <v>15927.9</v>
      </c>
      <c r="I8" s="55">
        <v>4.226472826545713E-2</v>
      </c>
      <c r="J8" s="8">
        <v>2006</v>
      </c>
      <c r="K8" s="8">
        <v>887</v>
      </c>
      <c r="L8" s="8">
        <v>154</v>
      </c>
      <c r="M8" s="8">
        <v>93</v>
      </c>
      <c r="N8" s="36">
        <v>0.62</v>
      </c>
      <c r="O8" s="36">
        <v>5.25</v>
      </c>
      <c r="P8" s="36">
        <v>4.7699999999999996</v>
      </c>
      <c r="Q8" s="36">
        <f t="shared" si="0"/>
        <v>2.2615558060879368</v>
      </c>
      <c r="R8" s="36">
        <f t="shared" si="1"/>
        <v>0.44217347956131603</v>
      </c>
      <c r="S8" s="55">
        <f t="shared" si="2"/>
        <v>6.6671229703263446E-3</v>
      </c>
      <c r="T8" s="36">
        <f t="shared" si="3"/>
        <v>-0.48000000000000043</v>
      </c>
    </row>
    <row r="9" spans="1:20">
      <c r="A9" s="52">
        <v>45415</v>
      </c>
      <c r="B9" s="35">
        <v>38675.68</v>
      </c>
      <c r="C9" s="50">
        <v>436.0199999999968</v>
      </c>
      <c r="D9" s="37">
        <v>450.02</v>
      </c>
      <c r="E9" s="37">
        <v>176.59</v>
      </c>
      <c r="F9" s="54">
        <v>5127.79</v>
      </c>
      <c r="G9" s="55">
        <v>5.4569055443571823E-3</v>
      </c>
      <c r="H9" s="54">
        <v>16156.33</v>
      </c>
      <c r="I9" s="55">
        <v>1.4341501390641609E-2</v>
      </c>
      <c r="J9" s="8">
        <v>1949</v>
      </c>
      <c r="K9" s="8">
        <v>949</v>
      </c>
      <c r="L9" s="8">
        <v>225</v>
      </c>
      <c r="M9" s="8">
        <v>84</v>
      </c>
      <c r="N9" s="36">
        <v>0.67</v>
      </c>
      <c r="O9" s="36">
        <v>5.25</v>
      </c>
      <c r="P9" s="36">
        <v>4.7300000000000004</v>
      </c>
      <c r="Q9" s="36">
        <f t="shared" si="0"/>
        <v>2.053740779768177</v>
      </c>
      <c r="R9" s="36">
        <f t="shared" si="1"/>
        <v>0.48691636736788096</v>
      </c>
      <c r="S9" s="55">
        <f t="shared" si="2"/>
        <v>1.1402298032984426E-2</v>
      </c>
      <c r="T9" s="36">
        <f t="shared" si="3"/>
        <v>-0.51999999999999957</v>
      </c>
    </row>
    <row r="10" spans="1:20">
      <c r="A10" s="52">
        <v>45422</v>
      </c>
      <c r="B10" s="35">
        <v>39512.839999999997</v>
      </c>
      <c r="C10" s="50">
        <v>837.15999999999622</v>
      </c>
      <c r="D10" s="53">
        <v>125.08</v>
      </c>
      <c r="E10" s="53">
        <v>-81.33</v>
      </c>
      <c r="F10" s="54">
        <v>5222.68</v>
      </c>
      <c r="G10" s="55">
        <v>1.8505047983634393E-2</v>
      </c>
      <c r="H10" s="54">
        <v>16340.87</v>
      </c>
      <c r="I10" s="55">
        <v>1.1422148470599414E-2</v>
      </c>
      <c r="J10" s="8">
        <v>1879</v>
      </c>
      <c r="K10" s="8">
        <v>1027</v>
      </c>
      <c r="L10" s="8">
        <v>405</v>
      </c>
      <c r="M10" s="8">
        <v>72</v>
      </c>
      <c r="N10" s="36">
        <v>0.63</v>
      </c>
      <c r="O10" s="36">
        <v>5.25</v>
      </c>
      <c r="P10" s="36">
        <v>4.63</v>
      </c>
      <c r="Q10" s="36">
        <f t="shared" si="0"/>
        <v>1.8296007789678677</v>
      </c>
      <c r="R10" s="36">
        <f t="shared" si="1"/>
        <v>0.54656732304417244</v>
      </c>
      <c r="S10" s="55">
        <f t="shared" si="2"/>
        <v>2.1645643980920282E-2</v>
      </c>
      <c r="T10" s="36">
        <f t="shared" si="3"/>
        <v>-0.62000000000000011</v>
      </c>
    </row>
    <row r="11" spans="1:20">
      <c r="A11" s="52">
        <v>45429</v>
      </c>
      <c r="B11" s="35">
        <v>40003.589999999997</v>
      </c>
      <c r="C11" s="50">
        <v>490.75</v>
      </c>
      <c r="D11" s="37">
        <v>134.21</v>
      </c>
      <c r="E11" s="37">
        <v>-196.82</v>
      </c>
      <c r="F11" s="54">
        <v>5303.27</v>
      </c>
      <c r="G11" s="55">
        <v>1.5430775004403818E-2</v>
      </c>
      <c r="H11" s="54">
        <v>16685.97</v>
      </c>
      <c r="I11" s="55">
        <v>2.1118826598583773E-2</v>
      </c>
      <c r="J11" s="8">
        <v>1973</v>
      </c>
      <c r="K11" s="8">
        <v>916</v>
      </c>
      <c r="L11" s="8">
        <v>464</v>
      </c>
      <c r="M11" s="8">
        <v>54</v>
      </c>
      <c r="N11" s="36">
        <v>0.56000000000000005</v>
      </c>
      <c r="O11" s="36">
        <v>5.25</v>
      </c>
      <c r="P11" s="36">
        <v>4.5599999999999996</v>
      </c>
      <c r="Q11" s="36">
        <f t="shared" si="0"/>
        <v>2.1539301310043668</v>
      </c>
      <c r="R11" s="36">
        <f t="shared" si="1"/>
        <v>0.46426761277242778</v>
      </c>
      <c r="S11" s="55">
        <f t="shared" si="2"/>
        <v>1.2420013342498315E-2</v>
      </c>
      <c r="T11" s="36">
        <f t="shared" si="3"/>
        <v>-0.69000000000000039</v>
      </c>
    </row>
    <row r="12" spans="1:20">
      <c r="A12" s="52">
        <v>45436</v>
      </c>
      <c r="B12" s="35">
        <v>39069.589999999997</v>
      </c>
      <c r="C12" s="50">
        <v>-934</v>
      </c>
      <c r="D12" s="37">
        <v>4.33</v>
      </c>
      <c r="E12" s="37">
        <v>-216.72999999999593</v>
      </c>
      <c r="F12" s="54">
        <v>5304.72</v>
      </c>
      <c r="G12" s="55">
        <v>2.7341621301579799E-4</v>
      </c>
      <c r="H12" s="54">
        <v>16920.79</v>
      </c>
      <c r="I12" s="55">
        <v>1.4072900766332497E-2</v>
      </c>
      <c r="J12" s="8">
        <v>888</v>
      </c>
      <c r="K12" s="8">
        <v>2008</v>
      </c>
      <c r="L12" s="8">
        <v>410</v>
      </c>
      <c r="M12" s="8">
        <v>102</v>
      </c>
      <c r="N12" s="36">
        <v>0.6</v>
      </c>
      <c r="O12" s="36">
        <v>5.25</v>
      </c>
      <c r="P12" s="36">
        <v>4.57</v>
      </c>
      <c r="Q12" s="36">
        <f t="shared" si="0"/>
        <v>0.44223107569721115</v>
      </c>
      <c r="R12" s="36">
        <f t="shared" si="1"/>
        <v>2.2612612612612613</v>
      </c>
      <c r="S12" s="55">
        <f t="shared" si="2"/>
        <v>-2.3347904525568786E-2</v>
      </c>
      <c r="T12" s="36">
        <f t="shared" si="3"/>
        <v>-0.67999999999999972</v>
      </c>
    </row>
    <row r="13" spans="1:20">
      <c r="A13" s="52">
        <v>45443</v>
      </c>
      <c r="B13" s="35">
        <v>38686.32</v>
      </c>
      <c r="C13" s="50">
        <v>-383.2699999999968</v>
      </c>
      <c r="D13" s="37">
        <v>574.84</v>
      </c>
      <c r="E13" s="37">
        <v>-115.29</v>
      </c>
      <c r="F13" s="54">
        <v>5277.51</v>
      </c>
      <c r="G13" s="55">
        <v>-5.1293941998823422E-3</v>
      </c>
      <c r="H13" s="54">
        <v>16735.02</v>
      </c>
      <c r="I13" s="55">
        <v>-1.0978801817172812E-2</v>
      </c>
      <c r="J13" s="8">
        <v>1529</v>
      </c>
      <c r="K13" s="8">
        <v>1339</v>
      </c>
      <c r="L13" s="8">
        <v>227</v>
      </c>
      <c r="M13" s="8">
        <v>118</v>
      </c>
      <c r="N13" s="36">
        <v>0.72</v>
      </c>
      <c r="O13" s="36">
        <v>5.26</v>
      </c>
      <c r="P13" s="36">
        <v>4.6900000000000004</v>
      </c>
      <c r="Q13" s="36">
        <f t="shared" si="0"/>
        <v>1.1418969380134429</v>
      </c>
      <c r="R13" s="36">
        <f t="shared" si="1"/>
        <v>0.87573577501635058</v>
      </c>
      <c r="S13" s="55">
        <f t="shared" si="2"/>
        <v>-9.809931458200527E-3</v>
      </c>
      <c r="T13" s="36">
        <f t="shared" si="3"/>
        <v>-0.5699999999999994</v>
      </c>
    </row>
    <row r="14" spans="1:20">
      <c r="A14" s="52">
        <v>45450</v>
      </c>
      <c r="B14" s="35">
        <v>38798.99</v>
      </c>
      <c r="C14" s="50">
        <v>112.66999999999825</v>
      </c>
      <c r="D14" s="53">
        <v>-87.18</v>
      </c>
      <c r="E14" s="53">
        <v>69.05</v>
      </c>
      <c r="F14" s="54">
        <v>5346.99</v>
      </c>
      <c r="G14" s="55">
        <v>1.3165299544671605E-2</v>
      </c>
      <c r="H14" s="54">
        <v>17133.13</v>
      </c>
      <c r="I14" s="55">
        <v>2.3789036403900399E-2</v>
      </c>
      <c r="J14" s="8">
        <v>1115</v>
      </c>
      <c r="K14" s="8">
        <v>1777</v>
      </c>
      <c r="L14" s="8">
        <v>264</v>
      </c>
      <c r="M14" s="8">
        <v>114</v>
      </c>
      <c r="N14" s="36">
        <v>0.62</v>
      </c>
      <c r="O14" s="36">
        <v>5.25</v>
      </c>
      <c r="P14" s="36">
        <v>4.49</v>
      </c>
      <c r="Q14" s="36">
        <f t="shared" si="0"/>
        <v>0.62746201463140128</v>
      </c>
      <c r="R14" s="36">
        <f t="shared" si="1"/>
        <v>1.5937219730941703</v>
      </c>
      <c r="S14" s="55">
        <f t="shared" si="2"/>
        <v>2.9123990082282614E-3</v>
      </c>
      <c r="T14" s="36">
        <f t="shared" si="3"/>
        <v>-0.75999999999999979</v>
      </c>
    </row>
    <row r="15" spans="1:20">
      <c r="A15" s="52">
        <v>45457</v>
      </c>
      <c r="B15" s="35">
        <v>38589.160000000003</v>
      </c>
      <c r="C15" s="50">
        <v>-209.82999999999447</v>
      </c>
      <c r="D15" s="53">
        <v>-57.94</v>
      </c>
      <c r="E15" s="53">
        <v>188.94</v>
      </c>
      <c r="F15" s="54">
        <v>5431.6</v>
      </c>
      <c r="G15" s="55">
        <v>1.5823856038631234E-2</v>
      </c>
      <c r="H15" s="54">
        <v>17688.88</v>
      </c>
      <c r="I15" s="55">
        <v>3.2437155382583294E-2</v>
      </c>
      <c r="J15" s="8">
        <v>1017</v>
      </c>
      <c r="K15" s="8">
        <v>1883</v>
      </c>
      <c r="L15" s="8">
        <v>240</v>
      </c>
      <c r="M15" s="8">
        <v>158</v>
      </c>
      <c r="N15" s="36">
        <v>0.63</v>
      </c>
      <c r="O15" s="36">
        <v>5.25</v>
      </c>
      <c r="P15" s="36">
        <v>4.47</v>
      </c>
      <c r="Q15" s="36">
        <f t="shared" si="0"/>
        <v>0.54009559214020175</v>
      </c>
      <c r="R15" s="36">
        <f t="shared" si="1"/>
        <v>1.8515240904621435</v>
      </c>
      <c r="S15" s="55">
        <f t="shared" si="2"/>
        <v>-5.4081304693754939E-3</v>
      </c>
      <c r="T15" s="36">
        <f t="shared" si="3"/>
        <v>-0.78000000000000025</v>
      </c>
    </row>
    <row r="16" spans="1:20">
      <c r="A16" s="52">
        <v>45464</v>
      </c>
      <c r="B16" s="35">
        <v>39150.33</v>
      </c>
      <c r="C16" s="50">
        <v>561.16999999999825</v>
      </c>
      <c r="D16" s="37">
        <v>15.57</v>
      </c>
      <c r="E16" s="37">
        <v>260.87999999999738</v>
      </c>
      <c r="F16" s="54">
        <v>5464.62</v>
      </c>
      <c r="G16" s="55">
        <v>6.079240002945685E-3</v>
      </c>
      <c r="H16" s="54">
        <v>17689.36</v>
      </c>
      <c r="I16" s="55">
        <v>2.7135692028057434E-5</v>
      </c>
      <c r="J16" s="8">
        <v>1654</v>
      </c>
      <c r="K16" s="8">
        <v>1229</v>
      </c>
      <c r="L16" s="8">
        <v>166</v>
      </c>
      <c r="M16" s="8">
        <v>160</v>
      </c>
      <c r="N16" s="36">
        <v>0.61</v>
      </c>
      <c r="O16" s="36">
        <v>5.24</v>
      </c>
      <c r="P16" s="36">
        <v>4.3899999999999997</v>
      </c>
      <c r="Q16" s="36">
        <f t="shared" si="0"/>
        <v>1.3458096013018714</v>
      </c>
      <c r="R16" s="36">
        <f t="shared" si="1"/>
        <v>0.74304715840386937</v>
      </c>
      <c r="S16" s="55">
        <f t="shared" si="2"/>
        <v>1.4542166763930497E-2</v>
      </c>
      <c r="T16" s="36">
        <f t="shared" si="3"/>
        <v>-0.85000000000000053</v>
      </c>
    </row>
    <row r="17" spans="1:20">
      <c r="A17" s="52">
        <v>45471</v>
      </c>
      <c r="B17" s="35">
        <v>39118.86</v>
      </c>
      <c r="C17" s="50">
        <v>-31.470000000001164</v>
      </c>
      <c r="D17" s="37">
        <v>-45.2</v>
      </c>
      <c r="E17" s="37">
        <v>50.66</v>
      </c>
      <c r="F17" s="54">
        <v>5460.48</v>
      </c>
      <c r="G17" s="55">
        <v>-7.5760071148589514E-4</v>
      </c>
      <c r="H17" s="54">
        <v>17732.599999999999</v>
      </c>
      <c r="I17" s="55">
        <v>2.4444072595051214E-3</v>
      </c>
      <c r="J17" s="8">
        <v>1601</v>
      </c>
      <c r="K17" s="8">
        <v>1287</v>
      </c>
      <c r="L17" s="8">
        <v>230</v>
      </c>
      <c r="M17" s="8">
        <v>132</v>
      </c>
      <c r="N17" s="36">
        <v>0.62</v>
      </c>
      <c r="O17" s="36">
        <v>5.23</v>
      </c>
      <c r="P17" s="36">
        <v>4.43</v>
      </c>
      <c r="Q17" s="36">
        <f t="shared" si="0"/>
        <v>1.2439782439782441</v>
      </c>
      <c r="R17" s="36">
        <f t="shared" si="1"/>
        <v>0.8038725796377264</v>
      </c>
      <c r="S17" s="55">
        <f t="shared" si="2"/>
        <v>-8.0382464209116655E-4</v>
      </c>
      <c r="T17" s="36">
        <f t="shared" si="3"/>
        <v>-0.80000000000000071</v>
      </c>
    </row>
    <row r="18" spans="1:20">
      <c r="A18" s="52">
        <v>45478</v>
      </c>
      <c r="B18" s="35">
        <v>39375.870000000003</v>
      </c>
      <c r="C18" s="50">
        <v>257.01000000000204</v>
      </c>
      <c r="D18" s="37">
        <v>67.87</v>
      </c>
      <c r="E18" s="37">
        <v>-31.08</v>
      </c>
      <c r="F18" s="54">
        <v>5567.19</v>
      </c>
      <c r="G18" s="55">
        <v>1.9542238045006988E-2</v>
      </c>
      <c r="H18" s="54">
        <v>18352.759999999998</v>
      </c>
      <c r="I18" s="55">
        <v>3.4972874818131494E-2</v>
      </c>
      <c r="J18" s="8">
        <v>1449</v>
      </c>
      <c r="K18" s="8">
        <v>1429</v>
      </c>
      <c r="L18" s="8">
        <v>218</v>
      </c>
      <c r="M18" s="8">
        <v>124</v>
      </c>
      <c r="N18" s="36">
        <v>0.57999999999999996</v>
      </c>
      <c r="O18" s="36">
        <v>5.24</v>
      </c>
      <c r="P18" s="36">
        <v>4.5599999999999996</v>
      </c>
      <c r="Q18" s="36">
        <f t="shared" si="0"/>
        <v>1.0139958012596222</v>
      </c>
      <c r="R18" s="36">
        <f t="shared" si="1"/>
        <v>0.98619737750172531</v>
      </c>
      <c r="S18" s="55">
        <f t="shared" si="2"/>
        <v>6.5699767324507441E-3</v>
      </c>
      <c r="T18" s="36">
        <f t="shared" si="3"/>
        <v>-0.6800000000000006</v>
      </c>
    </row>
    <row r="19" spans="1:20">
      <c r="A19" s="52">
        <v>45485</v>
      </c>
      <c r="B19" s="35">
        <v>40000.9</v>
      </c>
      <c r="C19" s="50">
        <v>625.02999999999884</v>
      </c>
      <c r="D19" s="37">
        <v>247.15</v>
      </c>
      <c r="E19" s="37">
        <v>210.82</v>
      </c>
      <c r="F19" s="54">
        <v>5615.35</v>
      </c>
      <c r="G19" s="55">
        <v>8.6506837381157276E-3</v>
      </c>
      <c r="H19" s="54">
        <v>18398.45</v>
      </c>
      <c r="I19" s="55">
        <v>2.4895438070351439E-3</v>
      </c>
      <c r="J19" s="8">
        <v>2359</v>
      </c>
      <c r="K19" s="8">
        <v>544</v>
      </c>
      <c r="L19" s="8">
        <v>416</v>
      </c>
      <c r="M19" s="8">
        <v>116</v>
      </c>
      <c r="N19" s="36">
        <v>0.56000000000000005</v>
      </c>
      <c r="O19" s="36">
        <v>5.22</v>
      </c>
      <c r="P19" s="36">
        <v>4.4400000000000004</v>
      </c>
      <c r="Q19" s="36">
        <f t="shared" si="0"/>
        <v>4.336397058823529</v>
      </c>
      <c r="R19" s="36">
        <f t="shared" si="1"/>
        <v>0.23060618906316235</v>
      </c>
      <c r="S19" s="55">
        <f t="shared" si="2"/>
        <v>1.5873427050627775E-2</v>
      </c>
      <c r="T19" s="36">
        <f t="shared" si="3"/>
        <v>-0.77999999999999936</v>
      </c>
    </row>
    <row r="20" spans="1:20">
      <c r="A20" s="52">
        <v>45492</v>
      </c>
      <c r="B20" s="35">
        <v>40287.53</v>
      </c>
      <c r="C20" s="50">
        <v>286.62999999999738</v>
      </c>
      <c r="D20" s="37">
        <v>-377.49</v>
      </c>
      <c r="E20" s="37">
        <v>127.91</v>
      </c>
      <c r="F20" s="54">
        <v>5505</v>
      </c>
      <c r="G20" s="55">
        <v>-1.965149100234187E-2</v>
      </c>
      <c r="H20" s="54">
        <v>17726.939999999999</v>
      </c>
      <c r="I20" s="55">
        <v>-3.6498183270873508E-2</v>
      </c>
      <c r="J20" s="8">
        <v>1475</v>
      </c>
      <c r="K20" s="8">
        <v>1421</v>
      </c>
      <c r="L20" s="8">
        <v>604</v>
      </c>
      <c r="M20" s="8">
        <v>31</v>
      </c>
      <c r="N20" s="36">
        <v>0.55000000000000004</v>
      </c>
      <c r="O20" s="36">
        <v>5.2</v>
      </c>
      <c r="P20" s="36">
        <v>4.41</v>
      </c>
      <c r="Q20" s="36">
        <f t="shared" si="0"/>
        <v>1.0380014074595356</v>
      </c>
      <c r="R20" s="36">
        <f t="shared" si="1"/>
        <v>0.9633898305084746</v>
      </c>
      <c r="S20" s="55">
        <f t="shared" si="2"/>
        <v>7.1655887742525515E-3</v>
      </c>
      <c r="T20" s="36">
        <f t="shared" si="3"/>
        <v>-0.79</v>
      </c>
    </row>
    <row r="21" spans="1:20">
      <c r="A21" s="52">
        <v>45499</v>
      </c>
      <c r="B21" s="35">
        <v>40589.339999999997</v>
      </c>
      <c r="C21" s="50">
        <v>301.80999999999767</v>
      </c>
      <c r="D21" s="37">
        <v>654.27</v>
      </c>
      <c r="E21" s="37">
        <v>-49.41</v>
      </c>
      <c r="F21" s="54">
        <v>5459.1</v>
      </c>
      <c r="G21" s="55">
        <v>-8.3378746594005015E-3</v>
      </c>
      <c r="H21" s="54">
        <v>17357.88</v>
      </c>
      <c r="I21" s="55">
        <v>-2.0819159990387415E-2</v>
      </c>
      <c r="J21" s="8">
        <v>1776</v>
      </c>
      <c r="K21" s="8">
        <v>1096</v>
      </c>
      <c r="L21" s="8">
        <v>428</v>
      </c>
      <c r="M21" s="8">
        <v>69</v>
      </c>
      <c r="N21" s="36">
        <v>0.69</v>
      </c>
      <c r="O21" s="36">
        <v>5.18</v>
      </c>
      <c r="P21" s="36">
        <v>4.49</v>
      </c>
      <c r="Q21" s="36">
        <f t="shared" si="0"/>
        <v>1.6204379562043796</v>
      </c>
      <c r="R21" s="36">
        <f t="shared" si="1"/>
        <v>0.61711711711711714</v>
      </c>
      <c r="S21" s="55">
        <f t="shared" si="2"/>
        <v>7.4913999443499968E-3</v>
      </c>
      <c r="T21" s="36">
        <f t="shared" si="3"/>
        <v>-0.6899999999999995</v>
      </c>
    </row>
    <row r="22" spans="1:20">
      <c r="A22" s="52">
        <v>45506</v>
      </c>
      <c r="B22" s="35">
        <v>39737.26</v>
      </c>
      <c r="C22" s="50">
        <v>-852.07999999999447</v>
      </c>
      <c r="D22" s="37">
        <v>-610.71</v>
      </c>
      <c r="E22" s="37">
        <v>-1033.99</v>
      </c>
      <c r="F22" s="54">
        <v>5346.56</v>
      </c>
      <c r="G22" s="55">
        <v>-2.0615119708376817E-2</v>
      </c>
      <c r="H22" s="54">
        <v>16776.16</v>
      </c>
      <c r="I22" s="55">
        <v>-3.3513309229007304E-2</v>
      </c>
      <c r="J22" s="8">
        <v>950</v>
      </c>
      <c r="K22" s="8">
        <v>1945</v>
      </c>
      <c r="L22" s="8">
        <v>591</v>
      </c>
      <c r="M22" s="8">
        <v>141</v>
      </c>
      <c r="N22" s="36">
        <v>0.68</v>
      </c>
      <c r="O22" s="36">
        <v>5.12</v>
      </c>
      <c r="P22" s="36">
        <v>4.3099999999999996</v>
      </c>
      <c r="Q22" s="36">
        <f t="shared" si="0"/>
        <v>0.4884318766066838</v>
      </c>
      <c r="R22" s="36">
        <f t="shared" si="1"/>
        <v>2.0473684210526315</v>
      </c>
      <c r="S22" s="55">
        <f t="shared" si="2"/>
        <v>-2.099270399567954E-2</v>
      </c>
      <c r="T22" s="36">
        <f t="shared" si="3"/>
        <v>-0.8100000000000005</v>
      </c>
    </row>
    <row r="23" spans="1:20">
      <c r="A23" s="52">
        <v>45513</v>
      </c>
      <c r="B23" s="35">
        <v>39497.54</v>
      </c>
      <c r="C23" s="50">
        <v>-239.72000000000116</v>
      </c>
      <c r="D23" s="37">
        <v>51.05</v>
      </c>
      <c r="E23" s="37">
        <v>-140.53</v>
      </c>
      <c r="F23" s="54">
        <v>5344.16</v>
      </c>
      <c r="G23" s="55">
        <v>-4.4888676083321144E-4</v>
      </c>
      <c r="H23" s="54">
        <v>16745.3</v>
      </c>
      <c r="I23" s="55">
        <v>-1.8395151214580796E-3</v>
      </c>
      <c r="J23" s="8">
        <v>1260</v>
      </c>
      <c r="K23" s="8">
        <v>1638</v>
      </c>
      <c r="L23" s="8">
        <v>186</v>
      </c>
      <c r="M23" s="8">
        <v>280</v>
      </c>
      <c r="N23" s="36">
        <v>0.74</v>
      </c>
      <c r="O23" s="36">
        <v>5.09</v>
      </c>
      <c r="P23" s="36">
        <v>4.2</v>
      </c>
      <c r="Q23" s="36">
        <f t="shared" si="0"/>
        <v>0.76923076923076927</v>
      </c>
      <c r="R23" s="36">
        <f t="shared" si="1"/>
        <v>1.3</v>
      </c>
      <c r="S23" s="55">
        <f t="shared" si="2"/>
        <v>-6.0326252992783935E-3</v>
      </c>
      <c r="T23" s="36">
        <f t="shared" si="3"/>
        <v>-0.88999999999999968</v>
      </c>
    </row>
    <row r="24" spans="1:20">
      <c r="A24" s="52">
        <v>45520</v>
      </c>
      <c r="B24" s="35">
        <v>40659.760000000002</v>
      </c>
      <c r="C24" s="50">
        <v>1162.2200000000012</v>
      </c>
      <c r="D24" s="37">
        <v>96.7</v>
      </c>
      <c r="E24" s="37">
        <v>236.7699999999968</v>
      </c>
      <c r="F24" s="54">
        <v>5554.25</v>
      </c>
      <c r="G24" s="55">
        <v>3.9312071494865375E-2</v>
      </c>
      <c r="H24" s="54">
        <v>17631.72</v>
      </c>
      <c r="I24" s="55">
        <v>5.2935450544332019E-2</v>
      </c>
      <c r="J24" s="8">
        <v>2272</v>
      </c>
      <c r="K24" s="8">
        <v>606</v>
      </c>
      <c r="L24" s="8">
        <v>279</v>
      </c>
      <c r="M24" s="8">
        <v>115</v>
      </c>
      <c r="N24" s="36">
        <v>0.61</v>
      </c>
      <c r="O24" s="36">
        <v>5.07</v>
      </c>
      <c r="P24" s="36">
        <v>4.16</v>
      </c>
      <c r="Q24" s="36">
        <f t="shared" si="0"/>
        <v>3.7491749174917492</v>
      </c>
      <c r="R24" s="36">
        <f t="shared" si="1"/>
        <v>0.26672535211267606</v>
      </c>
      <c r="S24" s="55">
        <f t="shared" si="2"/>
        <v>2.9425123691247723E-2</v>
      </c>
      <c r="T24" s="36">
        <f t="shared" si="3"/>
        <v>-0.91000000000000014</v>
      </c>
    </row>
    <row r="25" spans="1:20">
      <c r="A25" s="52">
        <v>45527</v>
      </c>
      <c r="B25" s="35"/>
      <c r="C25" s="50"/>
      <c r="D25" s="51"/>
      <c r="E25" s="51"/>
      <c r="F25" s="54"/>
      <c r="G25" s="55"/>
      <c r="H25" s="54"/>
      <c r="I25" s="55"/>
      <c r="J25" s="8"/>
      <c r="K25" s="8"/>
      <c r="L25" s="8"/>
      <c r="M25" s="8"/>
      <c r="N25" s="36"/>
      <c r="O25" s="36"/>
      <c r="P25" s="36"/>
      <c r="Q25" s="36"/>
      <c r="R25" s="36"/>
      <c r="S25" s="55"/>
      <c r="T25" s="36"/>
    </row>
    <row r="26" spans="1:20">
      <c r="A26" s="52">
        <v>45534</v>
      </c>
      <c r="B26" s="35"/>
      <c r="C26" s="50"/>
      <c r="D26" s="51"/>
      <c r="E26" s="51"/>
      <c r="F26" s="54"/>
      <c r="G26" s="55"/>
      <c r="H26" s="54"/>
      <c r="I26" s="55"/>
      <c r="J26" s="8"/>
      <c r="K26" s="8"/>
      <c r="L26" s="8"/>
      <c r="M26" s="8"/>
      <c r="N26" s="36"/>
      <c r="O26" s="36"/>
      <c r="P26" s="36"/>
      <c r="Q26" s="36"/>
      <c r="R26" s="36"/>
      <c r="S26" s="55"/>
      <c r="T26" s="36"/>
    </row>
    <row r="27" spans="1:20">
      <c r="A27" s="52"/>
      <c r="B27" s="35"/>
      <c r="C27" s="50"/>
      <c r="D27" s="51"/>
      <c r="E27" s="51"/>
      <c r="F27" s="54"/>
      <c r="G27" s="55"/>
      <c r="H27" s="54"/>
      <c r="I27" s="55"/>
      <c r="J27" s="8"/>
      <c r="K27" s="8"/>
      <c r="L27" s="8"/>
      <c r="M27" s="8"/>
      <c r="N27" s="36"/>
      <c r="O27" s="36"/>
      <c r="P27" s="36"/>
      <c r="Q27" s="36"/>
      <c r="R27" s="36"/>
      <c r="S27" s="55"/>
      <c r="T27" s="36"/>
    </row>
    <row r="28" spans="1:20">
      <c r="A28" s="52"/>
      <c r="B28" s="35"/>
      <c r="C28" s="50"/>
      <c r="D28" s="51"/>
      <c r="E28" s="51"/>
      <c r="F28" s="54"/>
      <c r="G28" s="55"/>
      <c r="H28" s="54"/>
      <c r="I28" s="55"/>
      <c r="J28" s="8"/>
      <c r="K28" s="8"/>
      <c r="L28" s="8"/>
      <c r="M28" s="8"/>
      <c r="N28" s="36"/>
      <c r="O28" s="36"/>
      <c r="P28" s="36"/>
      <c r="Q28" s="36"/>
      <c r="R28" s="36"/>
      <c r="S28" s="55"/>
      <c r="T28" s="36"/>
    </row>
    <row r="29" spans="1:20">
      <c r="A29" s="52"/>
      <c r="B29" s="35"/>
      <c r="C29" s="50"/>
      <c r="D29" s="51"/>
      <c r="E29" s="51"/>
      <c r="F29" s="54"/>
      <c r="G29" s="55"/>
      <c r="H29" s="54"/>
      <c r="I29" s="55"/>
      <c r="J29" s="8"/>
      <c r="K29" s="8"/>
      <c r="L29" s="8"/>
      <c r="M29" s="8"/>
      <c r="N29" s="8"/>
      <c r="O29" s="36"/>
      <c r="P29" s="36"/>
      <c r="Q29" s="36"/>
      <c r="R29" s="36"/>
      <c r="S29" s="55"/>
      <c r="T29" s="36"/>
    </row>
    <row r="30" spans="1:20">
      <c r="A30" s="49" t="s">
        <v>64</v>
      </c>
      <c r="B30" s="8"/>
      <c r="C30" s="50"/>
      <c r="D30" s="51"/>
      <c r="N30" s="38"/>
    </row>
    <row r="31" spans="1:20">
      <c r="A31" s="39" t="s">
        <v>62</v>
      </c>
      <c r="B31" s="24"/>
      <c r="N31" s="40"/>
      <c r="O31" s="40"/>
    </row>
    <row r="32" spans="1:20">
      <c r="A32" s="39" t="s">
        <v>63</v>
      </c>
      <c r="B32" s="24"/>
      <c r="N32" s="40"/>
      <c r="O32" s="40"/>
      <c r="Q32" s="41"/>
      <c r="R32" s="41"/>
    </row>
    <row r="33" spans="1:19">
      <c r="N33" s="40"/>
      <c r="O33" s="40"/>
      <c r="Q33" s="41"/>
      <c r="R33" s="41"/>
    </row>
    <row r="34" spans="1:19">
      <c r="B34" s="24"/>
      <c r="C34" s="24"/>
      <c r="D34" s="24"/>
      <c r="E34" s="24"/>
      <c r="N34" s="40"/>
      <c r="O34" s="40"/>
      <c r="Q34" s="41"/>
      <c r="R34" s="41"/>
    </row>
    <row r="35" spans="1:19">
      <c r="N35" s="42"/>
      <c r="O35" s="25"/>
    </row>
    <row r="36" spans="1:19">
      <c r="E36" s="24"/>
      <c r="N36" s="42"/>
      <c r="O36" s="25"/>
    </row>
    <row r="37" spans="1:19">
      <c r="A37" s="43"/>
      <c r="B37" s="24"/>
      <c r="C37" s="25"/>
      <c r="D37" s="34"/>
      <c r="H37" s="25"/>
      <c r="I37" s="25"/>
      <c r="K37" s="44"/>
      <c r="L37" s="44"/>
      <c r="M37" s="45"/>
      <c r="O37" s="23"/>
    </row>
    <row r="38" spans="1:19">
      <c r="A38" s="25"/>
      <c r="C38" s="25"/>
      <c r="D38" s="35"/>
      <c r="E38" s="46"/>
      <c r="F38" s="46"/>
      <c r="G38" s="46"/>
      <c r="H38" s="46"/>
      <c r="I38" s="46"/>
      <c r="K38" s="25"/>
      <c r="L38" s="25"/>
      <c r="M38" s="25"/>
      <c r="N38" s="47"/>
      <c r="O38" s="25"/>
      <c r="P38" s="25"/>
      <c r="Q38" s="47"/>
      <c r="R38" s="47"/>
      <c r="S38" s="47"/>
    </row>
    <row r="39" spans="1:19">
      <c r="A39" s="25"/>
      <c r="C39" s="25"/>
      <c r="D39" s="25"/>
      <c r="E39" s="46"/>
      <c r="F39" s="46"/>
      <c r="G39" s="46"/>
      <c r="H39" s="46"/>
      <c r="I39" s="46"/>
      <c r="K39" s="25"/>
      <c r="L39" s="25"/>
      <c r="M39" s="48"/>
      <c r="N39" s="47"/>
      <c r="O39" s="25"/>
      <c r="P39" s="25"/>
      <c r="Q39" s="47"/>
      <c r="R39" s="47"/>
      <c r="S39" s="47"/>
    </row>
    <row r="40" spans="1:19">
      <c r="A40" s="25"/>
      <c r="C40" s="25"/>
      <c r="D40" s="25"/>
      <c r="E40" s="46"/>
      <c r="F40" s="46"/>
      <c r="G40" s="46"/>
      <c r="H40" s="46"/>
      <c r="I40" s="46"/>
      <c r="K40" s="25"/>
      <c r="L40" s="25"/>
      <c r="M40" s="48"/>
      <c r="N40" s="47"/>
      <c r="O40" s="25"/>
      <c r="P40" s="25"/>
      <c r="Q40" s="47"/>
      <c r="R40" s="47"/>
      <c r="S40" s="47"/>
    </row>
    <row r="43" spans="1:19">
      <c r="B43" s="35"/>
      <c r="C43" s="35"/>
    </row>
    <row r="44" spans="1:19">
      <c r="B44" s="35"/>
      <c r="C44" s="35"/>
    </row>
    <row r="45" spans="1:19">
      <c r="B45" s="35"/>
      <c r="C45" s="35"/>
    </row>
    <row r="46" spans="1:19">
      <c r="B46" s="35"/>
    </row>
    <row r="47" spans="1:19">
      <c r="B47" s="35"/>
    </row>
    <row r="48" spans="1:19">
      <c r="B48" s="35"/>
    </row>
    <row r="49" spans="2:2">
      <c r="B49" s="35"/>
    </row>
    <row r="50" spans="2:2">
      <c r="B50" s="35"/>
    </row>
  </sheetData>
  <mergeCells count="2">
    <mergeCell ref="O1:P1"/>
    <mergeCell ref="B1:N1"/>
  </mergeCells>
  <phoneticPr fontId="2" type="noConversion"/>
  <hyperlinks>
    <hyperlink ref="O2" r:id="rId1" xr:uid="{00000000-0004-0000-0400-000000000000}"/>
    <hyperlink ref="P2" r:id="rId2" xr:uid="{00000000-0004-0000-0400-000001000000}"/>
  </hyperlinks>
  <pageMargins left="0.25" right="0.25" top="0.25" bottom="0.25" header="0.5" footer="0.5"/>
  <pageSetup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p185 &amp; 198 - 6x9</vt:lpstr>
      <vt:lpstr>p185 &amp; 198 - 8.5x11</vt:lpstr>
      <vt:lpstr>p186 &amp; 187 - 6x9</vt:lpstr>
      <vt:lpstr>HIRSCH INTERNAL Portfolio Sheet</vt:lpstr>
      <vt:lpstr>HIRSCH Weekly Indicator Sheet</vt:lpstr>
      <vt:lpstr>'p185 &amp; 198 - 6x9'!Print_Area</vt:lpstr>
      <vt:lpstr>'p185 &amp; 198 - 8.5x11'!Print_Area</vt:lpstr>
      <vt:lpstr>'p186 &amp; 187 - 6x9'!Print_Area</vt:lpstr>
    </vt:vector>
  </TitlesOfParts>
  <Company>Hirsch Organization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Stock Trader's Almanac Digital Record Keeping Section</dc:title>
  <dc:creator>Jeffrey A Hirsch</dc:creator>
  <cp:lastModifiedBy>Christopher Mistal</cp:lastModifiedBy>
  <cp:lastPrinted>2023-09-20T18:24:25Z</cp:lastPrinted>
  <dcterms:created xsi:type="dcterms:W3CDTF">2006-10-10T16:12:00Z</dcterms:created>
  <dcterms:modified xsi:type="dcterms:W3CDTF">2024-11-21T23:32:38Z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